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Parâmetros" sheetId="2" state="visible" r:id="rId2"/>
    <sheet xmlns:r="http://schemas.openxmlformats.org/officeDocument/2006/relationships" name="Serviços" sheetId="3" state="visible" r:id="rId3"/>
  </sheets>
  <definedNames>
    <definedName name="_xlnm._FilterDatabase" localSheetId="2" hidden="1">'Serviços'!$A$1:$P$101</definedName>
  </definedNames>
  <calcPr calcId="0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[$R$-pt-BR] #,##0.00"/>
    <numFmt numFmtId="166" formatCode="0.0%"/>
    <numFmt numFmtId="167" formatCode="0.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3F3038"/>
      <sz val="10"/>
    </font>
    <font>
      <name val="Calibri"/>
      <color rgb="003F3038"/>
      <sz val="10"/>
    </font>
    <font>
      <name val="Calibri"/>
      <b val="1"/>
      <color rgb="00FFFFFF"/>
      <sz val="10"/>
    </font>
    <font>
      <name val="Calibri"/>
      <i val="1"/>
      <color rgb="006E5A65"/>
      <sz val="9"/>
    </font>
  </fonts>
  <fills count="8">
    <fill>
      <patternFill/>
    </fill>
    <fill>
      <patternFill patternType="gray125"/>
    </fill>
    <fill>
      <patternFill patternType="solid">
        <fgColor rgb="00351432"/>
      </patternFill>
    </fill>
    <fill>
      <patternFill patternType="solid">
        <fgColor rgb="00FFF7F5"/>
      </patternFill>
    </fill>
    <fill>
      <patternFill patternType="solid">
        <fgColor rgb="00F6DFE2"/>
      </patternFill>
    </fill>
    <fill>
      <patternFill patternType="solid">
        <fgColor rgb="00FFFFFF"/>
      </patternFill>
    </fill>
    <fill>
      <patternFill patternType="solid">
        <fgColor rgb="00E7E6E6"/>
      </patternFill>
    </fill>
    <fill>
      <patternFill patternType="solid">
        <fgColor rgb="00B63D5C"/>
      </patternFill>
    </fill>
  </fills>
  <borders count="6">
    <border>
      <left/>
      <right/>
      <top/>
      <bottom/>
      <diagonal/>
    </border>
    <border>
      <left style="thin">
        <color rgb="00E4D6DC"/>
      </left>
      <right style="thin">
        <color rgb="00E4D6DC"/>
      </right>
      <top style="thin">
        <color rgb="00E4D6DC"/>
      </top>
      <bottom style="thin">
        <color rgb="00E4D6DC"/>
      </bottom>
    </border>
    <border>
      <left/>
      <right/>
      <top style="thin">
        <color rgb="00E4D6DC"/>
      </top>
      <bottom/>
      <diagonal/>
    </border>
    <border>
      <left/>
      <right style="thin">
        <color rgb="00E4D6DC"/>
      </right>
      <top style="thin">
        <color rgb="00E4D6DC"/>
      </top>
      <bottom/>
      <diagonal/>
    </border>
    <border>
      <left/>
      <right/>
      <top style="thin">
        <color rgb="00E4D6DC"/>
      </top>
      <bottom style="thin">
        <color rgb="00E4D6DC"/>
      </bottom>
      <diagonal/>
    </border>
    <border>
      <left/>
      <right style="thin">
        <color rgb="00E4D6DC"/>
      </right>
      <top style="thin">
        <color rgb="00E4D6DC"/>
      </top>
      <bottom style="thin">
        <color rgb="00E4D6DC"/>
      </bottom>
      <diagonal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164" fontId="3" fillId="6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 wrapText="1"/>
    </xf>
    <xf numFmtId="165" fontId="2" fillId="6" borderId="1" applyAlignment="1" pivotButton="0" quotePrefix="0" xfId="0">
      <alignment horizontal="right" vertical="center"/>
    </xf>
    <xf numFmtId="1" fontId="2" fillId="6" borderId="1" applyAlignment="1" pivotButton="0" quotePrefix="0" xfId="0">
      <alignment horizontal="right" vertical="center"/>
    </xf>
    <xf numFmtId="166" fontId="2" fillId="6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1" fontId="3" fillId="3" borderId="1" applyAlignment="1" pivotButton="0" quotePrefix="0" xfId="0">
      <alignment horizontal="center" vertical="center"/>
    </xf>
    <xf numFmtId="165" fontId="3" fillId="3" borderId="1" applyAlignment="1" pivotButton="0" quotePrefix="0" xfId="0">
      <alignment horizontal="center" vertical="center"/>
    </xf>
    <xf numFmtId="166" fontId="3" fillId="3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1" fontId="3" fillId="5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right" vertical="center"/>
    </xf>
    <xf numFmtId="1" fontId="3" fillId="6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167" fontId="3" fillId="4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1" fontId="3" fillId="6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3" fillId="6" borderId="1" applyAlignment="1" pivotButton="0" quotePrefix="0" xfId="0">
      <alignment horizontal="center" vertical="center"/>
    </xf>
    <xf numFmtId="165" fontId="2" fillId="6" borderId="1" applyAlignment="1" pivotButton="0" quotePrefix="0" xfId="0">
      <alignment horizontal="right" vertical="center"/>
    </xf>
    <xf numFmtId="166" fontId="2" fillId="6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center" vertical="center"/>
    </xf>
    <xf numFmtId="166" fontId="3" fillId="3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center" vertical="center"/>
    </xf>
    <xf numFmtId="167" fontId="3" fillId="4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Calibri"/>
        <b val="1"/>
        <color rgb="002F6B4F"/>
        <sz val="10"/>
      </font>
      <fill>
        <patternFill patternType="solid">
          <fgColor rgb="00D9EAD3"/>
        </patternFill>
      </fill>
    </dxf>
    <dxf>
      <font>
        <name val="Calibri"/>
        <b val="1"/>
        <color rgb="00B94762"/>
        <sz val="10"/>
      </font>
      <fill>
        <patternFill patternType="solid">
          <fgColor rgb="00F4CCCC"/>
        </patternFill>
      </fill>
    </dxf>
    <dxf>
      <font>
        <name val="Calibri"/>
        <b val="1"/>
        <color rgb="00B94762"/>
        <sz val="10"/>
      </font>
      <fill>
        <patternFill patternType="solid">
          <fgColor rgb="00FFF2CC"/>
        </patternFill>
      </fill>
    </dxf>
    <dxf>
      <font>
        <name val="Calibri"/>
        <b val="1"/>
        <color rgb="009C5700"/>
        <sz val="10"/>
      </font>
      <fill>
        <patternFill patternType="solid">
          <fgColor rgb="00FCE5C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Servicos" displayName="tbServicos" ref="A1:P101" headerRowCount="1">
  <autoFilter ref="A1:P101"/>
  <tableColumns count="16">
    <tableColumn id="1" name="Ativo?"/>
    <tableColumn id="2" name="Serviço"/>
    <tableColumn id="3" name="Categoria"/>
    <tableColumn id="4" name="Mix planejado"/>
    <tableColumn id="5" name="Duração média (min)"/>
    <tableColumn id="6" name="Ticket médio"/>
    <tableColumn id="7" name="Ocupação prevista"/>
    <tableColumn id="8" name="Minutos alocados"/>
    <tableColumn id="9" name="Capacidade teórica"/>
    <tableColumn id="10" name="Atendimentos — Conservador"/>
    <tableColumn id="11" name="Faturamento — Conservador"/>
    <tableColumn id="12" name="Atendimentos — Base"/>
    <tableColumn id="13" name="Faturamento — Base"/>
    <tableColumn id="14" name="Atendimentos — Otimista"/>
    <tableColumn id="15" name="Faturamento — Otimista"/>
    <tableColumn id="16" name="Status da linha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zoomScale="9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0" customWidth="1" min="3" max="3"/>
    <col width="18" customWidth="1" min="4" max="4"/>
    <col width="21" customWidth="1" min="5" max="5"/>
    <col width="27" customWidth="1" min="6" max="6"/>
  </cols>
  <sheetData>
    <row r="1" ht="28" customHeight="1">
      <c r="A1" s="1" t="inlineStr">
        <is>
          <t>Resumo da previsão mensal de faturamento</t>
        </is>
      </c>
      <c r="B1" s="36" t="n"/>
      <c r="C1" s="36" t="n"/>
      <c r="D1" s="36" t="n"/>
      <c r="E1" s="36" t="n"/>
      <c r="F1" s="37" t="n"/>
    </row>
    <row r="2">
      <c r="A2" s="2" t="inlineStr">
        <is>
          <t>Mês de referência</t>
        </is>
      </c>
      <c r="B2" s="38">
        <f>'Parâmetros'!$B$2</f>
        <v/>
      </c>
    </row>
    <row r="3">
      <c r="A3" s="4" t="inlineStr">
        <is>
          <t>Cenário de decisão</t>
        </is>
      </c>
      <c r="B3" s="5">
        <f>'Parâmetros'!$B$8</f>
        <v/>
      </c>
    </row>
    <row r="4" ht="26" customHeight="1">
      <c r="A4" s="6" t="inlineStr">
        <is>
          <t>Indicadores do cenário escolhido</t>
        </is>
      </c>
      <c r="B4" s="6" t="n"/>
      <c r="C4" s="6" t="n"/>
      <c r="D4" s="6" t="n"/>
      <c r="E4" s="6" t="n"/>
      <c r="F4" s="6" t="n"/>
    </row>
    <row r="5">
      <c r="A5" s="2" t="inlineStr">
        <is>
          <t>Faturamento projetado</t>
        </is>
      </c>
      <c r="B5" s="39">
        <f>IFERROR(INDEX($C$11:$C$13,MATCH($B$3,$A$11:$A$13,0)),0)</f>
        <v/>
      </c>
    </row>
    <row r="6">
      <c r="A6" s="4" t="inlineStr">
        <is>
          <t>Atendimentos projetados</t>
        </is>
      </c>
      <c r="B6" s="8">
        <f>IFERROR(INDEX($B$11:$B$13,MATCH($B$3,$A$11:$A$13,0)),0)</f>
        <v/>
      </c>
    </row>
    <row r="7">
      <c r="A7" s="2" t="inlineStr">
        <is>
          <t>Ticket médio projetado</t>
        </is>
      </c>
      <c r="B7" s="39">
        <f>IFERROR(INDEX($D$11:$D$13,MATCH($B$3,$A$11:$A$13,0)),0)</f>
        <v/>
      </c>
    </row>
    <row r="8">
      <c r="A8" s="4" t="inlineStr">
        <is>
          <t>Ocupação efetiva da capacidade</t>
        </is>
      </c>
      <c r="B8" s="40">
        <f>IFERROR(INDEX($E$11:$E$13,MATCH($B$3,$A$11:$A$13,0)),0)</f>
        <v/>
      </c>
    </row>
    <row r="9"/>
    <row r="10" ht="38" customHeight="1">
      <c r="A10" s="6" t="inlineStr">
        <is>
          <t>Cenário</t>
        </is>
      </c>
      <c r="B10" s="6" t="inlineStr">
        <is>
          <t>Atendimentos</t>
        </is>
      </c>
      <c r="C10" s="6" t="inlineStr">
        <is>
          <t>Faturamento</t>
        </is>
      </c>
      <c r="D10" s="6" t="inlineStr">
        <is>
          <t>Ticket médio</t>
        </is>
      </c>
      <c r="E10" s="6" t="inlineStr">
        <is>
          <t>Ocupação efetiva</t>
        </is>
      </c>
      <c r="F10" s="6" t="inlineStr">
        <is>
          <t>Receita por hora disponível</t>
        </is>
      </c>
    </row>
    <row r="11">
      <c r="A11" s="10">
        <f>'Parâmetros'!$A$11</f>
        <v/>
      </c>
      <c r="B11" s="11">
        <f>SUM('Serviços'!$J$2:$J$101)</f>
        <v/>
      </c>
      <c r="C11" s="41">
        <f>SUM('Serviços'!$K$2:$K$101)</f>
        <v/>
      </c>
      <c r="D11" s="41">
        <f>IFERROR(C11/B11,0)</f>
        <v/>
      </c>
      <c r="E11" s="42">
        <f>IFERROR(SUMPRODUCT('Serviços'!$J$2:$J$101,'Serviços'!$E$2:$E$101)/'Parâmetros'!$B$7,0)</f>
        <v/>
      </c>
      <c r="F11" s="41">
        <f>IFERROR(C11/('Parâmetros'!$B$7/60),0)</f>
        <v/>
      </c>
    </row>
    <row r="12">
      <c r="A12" s="14">
        <f>'Parâmetros'!$A$12</f>
        <v/>
      </c>
      <c r="B12" s="15">
        <f>SUM('Serviços'!$L$2:$L$101)</f>
        <v/>
      </c>
      <c r="C12" s="43">
        <f>SUM('Serviços'!$M$2:$M$101)</f>
        <v/>
      </c>
      <c r="D12" s="43">
        <f>IFERROR(C12/B12,0)</f>
        <v/>
      </c>
      <c r="E12" s="44">
        <f>IFERROR(SUMPRODUCT('Serviços'!$L$2:$L$101,'Serviços'!$E$2:$E$101)/'Parâmetros'!$B$7,0)</f>
        <v/>
      </c>
      <c r="F12" s="43">
        <f>IFERROR(C12/('Parâmetros'!$B$7/60),0)</f>
        <v/>
      </c>
    </row>
    <row r="13">
      <c r="A13" s="10">
        <f>'Parâmetros'!$A$13</f>
        <v/>
      </c>
      <c r="B13" s="11">
        <f>SUM('Serviços'!$N$2:$N$101)</f>
        <v/>
      </c>
      <c r="C13" s="41">
        <f>SUM('Serviços'!$O$2:$O$101)</f>
        <v/>
      </c>
      <c r="D13" s="41">
        <f>IFERROR(C13/B13,0)</f>
        <v/>
      </c>
      <c r="E13" s="42">
        <f>IFERROR(SUMPRODUCT('Serviços'!$N$2:$N$101,'Serviços'!$E$2:$E$101)/'Parâmetros'!$B$7,0)</f>
        <v/>
      </c>
      <c r="F13" s="41">
        <f>IFERROR(C13/('Parâmetros'!$B$7/60),0)</f>
        <v/>
      </c>
    </row>
    <row r="14" ht="26" customHeight="1">
      <c r="A14" s="6" t="inlineStr">
        <is>
          <t>Consistência das premissas</t>
        </is>
      </c>
      <c r="B14" s="6" t="n"/>
      <c r="C14" s="6" t="n"/>
      <c r="D14" s="6" t="n"/>
      <c r="E14" s="6" t="n"/>
      <c r="F14" s="6" t="n"/>
    </row>
    <row r="15">
      <c r="A15" s="2" t="inlineStr">
        <is>
          <t>Mix ativo total</t>
        </is>
      </c>
      <c r="B15" s="45">
        <f>SUMIF('Serviços'!$A$2:$A$101,"Sim",'Serviços'!$D$2:$D$101)</f>
        <v/>
      </c>
    </row>
    <row r="16">
      <c r="A16" s="4" t="inlineStr">
        <is>
          <t>Tempo não alocado</t>
        </is>
      </c>
      <c r="B16" s="45">
        <f>MAX(0,1-B15)</f>
        <v/>
      </c>
    </row>
    <row r="17">
      <c r="A17" s="2" t="inlineStr">
        <is>
          <t>Excesso de mix</t>
        </is>
      </c>
      <c r="B17" s="45">
        <f>MAX(0,B15-1)</f>
        <v/>
      </c>
    </row>
    <row r="18">
      <c r="A18" s="4" t="inlineStr">
        <is>
          <t>Linhas ativas com pendência</t>
        </is>
      </c>
      <c r="B18" s="19">
        <f>COUNTIF('Serviços'!$P$2:$P$101,"Preencher*")+COUNTIF('Serviços'!$P$2:$P$101,"Revisar*")</f>
        <v/>
      </c>
    </row>
    <row r="19" ht="34" customHeight="1">
      <c r="A19" s="2" t="inlineStr">
        <is>
          <t>Status do mix</t>
        </is>
      </c>
      <c r="B19" s="20">
        <f>IF(COUNTIF('Serviços'!$A$2:$A$101,"Sim")=0,"ALERTA: nenhum serviço ativo",IF(ABS(B15-1)&lt;=0.001,"OK: mix ativo totaliza 100%","ALERTA: ajuste o mix ativo para 100%"))</f>
        <v/>
      </c>
    </row>
    <row r="20">
      <c r="A20" s="4" t="inlineStr">
        <is>
          <t>Capacidade teórica total</t>
        </is>
      </c>
      <c r="B20" s="19">
        <f>SUM('Serviços'!$I$2:$I$101)</f>
        <v/>
      </c>
    </row>
    <row r="21"/>
    <row r="22" ht="30" customHeight="1">
      <c r="A22" s="21" t="inlineStr">
        <is>
          <t>Os serviços, valores e premissas preenchidos são exemplos fictícios para planejamento.</t>
        </is>
      </c>
    </row>
  </sheetData>
  <mergeCells count="1">
    <mergeCell ref="A1:F1"/>
  </mergeCells>
  <conditionalFormatting sqref="B15">
    <cfRule type="expression" priority="1" dxfId="0">
      <formula>AND($B$15&gt;=0.999,$B$15&lt;=1.001)</formula>
    </cfRule>
    <cfRule type="expression" priority="2" dxfId="1">
      <formula>OR($B$15&lt;0.999,$B$15&gt;1.001)</formula>
    </cfRule>
  </conditionalFormatting>
  <conditionalFormatting sqref="B19">
    <cfRule type="expression" priority="3" dxfId="0">
      <formula>AND($B$15&gt;=0.999,$B$15&lt;=1.001)</formula>
    </cfRule>
    <cfRule type="expression" priority="4" dxfId="1">
      <formula>OR($B$15&lt;0.999,$B$15&gt;1.001)</formula>
    </cfRule>
  </conditionalFormatting>
  <conditionalFormatting sqref="B18">
    <cfRule type="expression" priority="5" dxfId="1">
      <formula>$B$18&gt;0</formula>
    </cfRule>
  </conditionalFormatting>
  <conditionalFormatting sqref="B5">
    <cfRule type="expression" priority="6" dxfId="2">
      <formula>AND($B$5=0,COUNTIF('Serviços'!$A$2:$A$101,"Sim")&gt;0)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0" zoomScale="9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2" customWidth="1" min="2" max="2"/>
    <col width="20" customWidth="1" min="3" max="3"/>
    <col width="3" customWidth="1" min="4" max="4"/>
    <col width="34" customWidth="1" min="5" max="5"/>
    <col width="16" customWidth="1" min="6" max="6"/>
  </cols>
  <sheetData>
    <row r="1" ht="26" customHeight="1">
      <c r="A1" s="1" t="inlineStr">
        <is>
          <t>Parâmetros da previsão mensal</t>
        </is>
      </c>
      <c r="B1" s="37" t="n"/>
      <c r="E1" s="22" t="inlineStr">
        <is>
          <t>Categorias</t>
        </is>
      </c>
      <c r="F1" s="22" t="inlineStr">
        <is>
          <t>Lista de ativo</t>
        </is>
      </c>
    </row>
    <row r="2">
      <c r="A2" s="2" t="inlineStr">
        <is>
          <t>Mês de referência</t>
        </is>
      </c>
      <c r="B2" s="46" t="n">
        <v>46296</v>
      </c>
      <c r="E2" s="24" t="inlineStr">
        <is>
          <t>Cabelo</t>
        </is>
      </c>
      <c r="F2" s="10" t="inlineStr">
        <is>
          <t>Sim</t>
        </is>
      </c>
    </row>
    <row r="3">
      <c r="A3" s="4" t="inlineStr">
        <is>
          <t>Dias úteis no mês</t>
        </is>
      </c>
      <c r="B3" s="25" t="n">
        <v>22</v>
      </c>
      <c r="E3" s="26" t="inlineStr">
        <is>
          <t>Barba</t>
        </is>
      </c>
      <c r="F3" s="14" t="inlineStr">
        <is>
          <t>Não</t>
        </is>
      </c>
    </row>
    <row r="4">
      <c r="A4" s="2" t="inlineStr">
        <is>
          <t>Profissionais equivalentes</t>
        </is>
      </c>
      <c r="B4" s="47" t="n">
        <v>5</v>
      </c>
      <c r="E4" s="24" t="inlineStr">
        <is>
          <t>Unhas</t>
        </is>
      </c>
    </row>
    <row r="5">
      <c r="A5" s="4" t="inlineStr">
        <is>
          <t>Horas produtivas por profissional/dia</t>
        </is>
      </c>
      <c r="B5" s="47" t="n">
        <v>7</v>
      </c>
      <c r="E5" s="26" t="inlineStr">
        <is>
          <t>Sobrancelhas</t>
        </is>
      </c>
    </row>
    <row r="6">
      <c r="A6" s="2" t="inlineStr">
        <is>
          <t>Ocupação padrão</t>
        </is>
      </c>
      <c r="B6" s="48" t="n">
        <v>0.7</v>
      </c>
      <c r="E6" s="24" t="inlineStr">
        <is>
          <t>Estética facial não clínica</t>
        </is>
      </c>
    </row>
    <row r="7">
      <c r="A7" s="4" t="inlineStr">
        <is>
          <t>Minutos totais disponíveis</t>
        </is>
      </c>
      <c r="B7" s="29">
        <f>IFERROR(B3*B4*B5*60,0)</f>
        <v/>
      </c>
      <c r="E7" s="26" t="inlineStr">
        <is>
          <t>Outros</t>
        </is>
      </c>
    </row>
    <row r="8">
      <c r="A8" s="2" t="inlineStr">
        <is>
          <t>Cenário de decisão</t>
        </is>
      </c>
      <c r="B8" s="30" t="inlineStr">
        <is>
          <t>Base</t>
        </is>
      </c>
    </row>
    <row r="9"/>
    <row r="10" ht="34" customHeight="1">
      <c r="A10" s="6" t="inlineStr">
        <is>
          <t>Cenário</t>
        </is>
      </c>
      <c r="B10" s="6" t="inlineStr">
        <is>
          <t>Fator de ocupação</t>
        </is>
      </c>
      <c r="C10" s="6" t="inlineStr">
        <is>
          <t>Fator do ticket</t>
        </is>
      </c>
    </row>
    <row r="11">
      <c r="A11" s="10" t="inlineStr">
        <is>
          <t>Conservador</t>
        </is>
      </c>
      <c r="B11" s="48" t="n">
        <v>0.85</v>
      </c>
      <c r="C11" s="48" t="n">
        <v>0.98</v>
      </c>
    </row>
    <row r="12">
      <c r="A12" s="14" t="inlineStr">
        <is>
          <t>Base</t>
        </is>
      </c>
      <c r="B12" s="48" t="n">
        <v>1</v>
      </c>
      <c r="C12" s="48" t="n">
        <v>1</v>
      </c>
    </row>
    <row r="13">
      <c r="A13" s="10" t="inlineStr">
        <is>
          <t>Otimista</t>
        </is>
      </c>
      <c r="B13" s="48" t="n">
        <v>1.1</v>
      </c>
      <c r="C13" s="48" t="n">
        <v>1.03</v>
      </c>
    </row>
  </sheetData>
  <mergeCells count="1">
    <mergeCell ref="A1:B1"/>
  </mergeCells>
  <dataValidations count="8">
    <dataValidation sqref="B2" showDropDown="0" showInputMessage="1" showErrorMessage="1" allowBlank="0" errorTitle="Data inválida" error="Informe uma data válida correspondente ao primeiro dia do mês." promptTitle="Mês de referência" prompt="Informe o primeiro dia do mês, por exemplo 01/10/2026." type="custom" errorStyle="stop">
      <formula1>AND(ISNUMBER(B2),DAY(B2)=1)</formula1>
    </dataValidation>
    <dataValidation sqref="B3" showDropDown="0" showInputMessage="0" showErrorMessage="1" allowBlank="0" errorTitle="Valor inválido" error="Informe um número inteiro entre 1 e 31." type="whole" errorStyle="stop" operator="between">
      <formula1>1</formula1>
      <formula2>31</formula2>
    </dataValidation>
    <dataValidation sqref="B4" showDropDown="0" showInputMessage="0" showErrorMessage="1" allowBlank="0" errorTitle="Valor inválido" error="Informe um valor entre 0,1 e 100." type="decimal" errorStyle="stop" operator="between">
      <formula1>0.1</formula1>
      <formula2>100</formula2>
    </dataValidation>
    <dataValidation sqref="B5" showDropDown="0" showInputMessage="0" showErrorMessage="1" allowBlank="0" errorTitle="Valor inválido" error="Informe um valor entre 0,5 e 16 horas." type="decimal" errorStyle="stop" operator="between">
      <formula1>0.5</formula1>
      <formula2>16</formula2>
    </dataValidation>
    <dataValidation sqref="B6" showDropDown="0" showInputMessage="0" showErrorMessage="1" allowBlank="0" errorTitle="Percentual inválido" error="Informe uma ocupação entre 0,0% e 100,0%." type="decimal" errorStyle="stop" operator="between">
      <formula1>0</formula1>
      <formula2>1</formula2>
    </dataValidation>
    <dataValidation sqref="B8" showDropDown="0" showInputMessage="0" showErrorMessage="1" allowBlank="0" errorTitle="Cenário inválido" error="Escolha Conservador, Base ou Otimista." type="list" errorStyle="stop">
      <formula1>$A$11:$A$13</formula1>
    </dataValidation>
    <dataValidation sqref="B11:B13" showDropDown="0" showInputMessage="0" showErrorMessage="1" allowBlank="0" errorTitle="Fator inválido" error="Informe um fator entre 1,0% e 200,0%." type="decimal" errorStyle="stop" operator="between">
      <formula1>0.01</formula1>
      <formula2>2</formula2>
    </dataValidation>
    <dataValidation sqref="C11:C13" showDropDown="0" showInputMessage="0" showErrorMessage="1" allowBlank="0" errorTitle="Fator inválido" error="Informe um fator entre 1,0% e 200,0%." type="decimal" errorStyle="stop" operator="between">
      <formula1>0.01</formula1>
      <formula2>2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101"/>
  <sheetViews>
    <sheetView showGridLines="0" zoomScale="8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9" customWidth="1" min="3" max="3"/>
    <col width="15" customWidth="1" min="4" max="4"/>
    <col width="20" customWidth="1" min="5" max="5"/>
    <col width="16" customWidth="1" min="6" max="6"/>
    <col width="19" customWidth="1" min="7" max="7"/>
    <col width="18" customWidth="1" min="8" max="8"/>
    <col width="18" customWidth="1" min="9" max="9"/>
    <col width="24" customWidth="1" min="10" max="10"/>
    <col width="24" customWidth="1" min="11" max="11"/>
    <col width="20" customWidth="1" min="12" max="12"/>
    <col width="20" customWidth="1" min="13" max="13"/>
    <col width="23" customWidth="1" min="14" max="14"/>
    <col width="23" customWidth="1" min="15" max="15"/>
    <col width="35" customWidth="1" min="16" max="16"/>
  </cols>
  <sheetData>
    <row r="1" ht="48" customHeight="1">
      <c r="A1" s="31" t="inlineStr">
        <is>
          <t>Ativo?</t>
        </is>
      </c>
      <c r="B1" s="31" t="inlineStr">
        <is>
          <t>Serviço</t>
        </is>
      </c>
      <c r="C1" s="31" t="inlineStr">
        <is>
          <t>Categoria</t>
        </is>
      </c>
      <c r="D1" s="31" t="inlineStr">
        <is>
          <t>Mix planejado</t>
        </is>
      </c>
      <c r="E1" s="31" t="inlineStr">
        <is>
          <t>Duração média (min)</t>
        </is>
      </c>
      <c r="F1" s="31" t="inlineStr">
        <is>
          <t>Ticket médio</t>
        </is>
      </c>
      <c r="G1" s="31" t="inlineStr">
        <is>
          <t>Ocupação prevista</t>
        </is>
      </c>
      <c r="H1" s="31" t="inlineStr">
        <is>
          <t>Minutos alocados</t>
        </is>
      </c>
      <c r="I1" s="31" t="inlineStr">
        <is>
          <t>Capacidade teórica</t>
        </is>
      </c>
      <c r="J1" s="31" t="inlineStr">
        <is>
          <t>Atendimentos — Conservador</t>
        </is>
      </c>
      <c r="K1" s="31" t="inlineStr">
        <is>
          <t>Faturamento — Conservador</t>
        </is>
      </c>
      <c r="L1" s="31" t="inlineStr">
        <is>
          <t>Atendimentos — Base</t>
        </is>
      </c>
      <c r="M1" s="31" t="inlineStr">
        <is>
          <t>Faturamento — Base</t>
        </is>
      </c>
      <c r="N1" s="31" t="inlineStr">
        <is>
          <t>Atendimentos — Otimista</t>
        </is>
      </c>
      <c r="O1" s="31" t="inlineStr">
        <is>
          <t>Faturamento — Otimista</t>
        </is>
      </c>
      <c r="P1" s="31" t="inlineStr">
        <is>
          <t>Status da linha</t>
        </is>
      </c>
    </row>
    <row r="2" ht="24" customHeight="1">
      <c r="A2" s="30" t="inlineStr">
        <is>
          <t>Sim</t>
        </is>
      </c>
      <c r="B2" s="32" t="inlineStr">
        <is>
          <t>Corte feminino</t>
        </is>
      </c>
      <c r="C2" s="32" t="inlineStr">
        <is>
          <t>Cabelo</t>
        </is>
      </c>
      <c r="D2" s="48" t="n">
        <v>0.18</v>
      </c>
      <c r="E2" s="25" t="n">
        <v>60</v>
      </c>
      <c r="F2" s="49" t="n">
        <v>120</v>
      </c>
      <c r="G2" s="48" t="n">
        <v>0.72</v>
      </c>
      <c r="H2" s="29">
        <f>IF(OR($A2&lt;&gt;"Sim",$B2="",$D2="",$E2=""),0,'Parâmetros'!$B$7*$D2)</f>
        <v/>
      </c>
      <c r="I2" s="29">
        <f>IFERROR(ROUNDDOWN($H2/$E2,0),0)</f>
        <v/>
      </c>
      <c r="J2" s="29">
        <f>IF($I2=0,0,ROUND($I2*MIN(1,IF($G2="",'Parâmetros'!$B$6,$G2)*'Parâmetros'!$B$11),0))</f>
        <v/>
      </c>
      <c r="K2" s="50">
        <f>IFERROR($J2*$F2*'Parâmetros'!$C$11,0)</f>
        <v/>
      </c>
      <c r="L2" s="29">
        <f>IF($I2=0,0,ROUND($I2*MIN(1,IF($G2="",'Parâmetros'!$B$6,$G2)*'Parâmetros'!$B$12),0))</f>
        <v/>
      </c>
      <c r="M2" s="50">
        <f>IFERROR($L2*$F2*'Parâmetros'!$C$12,0)</f>
        <v/>
      </c>
      <c r="N2" s="29">
        <f>IF($I2=0,0,ROUND($I2*MIN(1,IF($G2="",'Parâmetros'!$B$6,$G2)*'Parâmetros'!$B$13),0))</f>
        <v/>
      </c>
      <c r="O2" s="50">
        <f>IFERROR($N2*$F2*'Parâmetros'!$C$13,0)</f>
        <v/>
      </c>
      <c r="P2" s="35">
        <f>IF($A2&lt;&gt;"Sim","Inativa",IF($B2="","Preencher serviço",IF(OR($C2="",$D2="",$D2&lt;=0,$E2="",$E2&lt;=0,$F2="",$F2&lt;=0),"Revisar dados",IF(IF($G2="",'Parâmetros'!$B$6,$G2)*'Parâmetros'!$B$13&gt;1,"OK — otimista limitado a 100%","OK"))))</f>
        <v/>
      </c>
    </row>
    <row r="3" ht="24" customHeight="1">
      <c r="A3" s="30" t="inlineStr">
        <is>
          <t>Sim</t>
        </is>
      </c>
      <c r="B3" s="32" t="inlineStr">
        <is>
          <t>Escova</t>
        </is>
      </c>
      <c r="C3" s="32" t="inlineStr">
        <is>
          <t>Cabelo</t>
        </is>
      </c>
      <c r="D3" s="48" t="n">
        <v>0.14</v>
      </c>
      <c r="E3" s="25" t="n">
        <v>45</v>
      </c>
      <c r="F3" s="49" t="n">
        <v>75</v>
      </c>
      <c r="G3" s="48" t="n"/>
      <c r="H3" s="29">
        <f>IF(OR($A3&lt;&gt;"Sim",$B3="",$D3="",$E3=""),0,'Parâmetros'!$B$7*$D3)</f>
        <v/>
      </c>
      <c r="I3" s="29">
        <f>IFERROR(ROUNDDOWN($H3/$E3,0),0)</f>
        <v/>
      </c>
      <c r="J3" s="29">
        <f>IF($I3=0,0,ROUND($I3*MIN(1,IF($G3="",'Parâmetros'!$B$6,$G3)*'Parâmetros'!$B$11),0))</f>
        <v/>
      </c>
      <c r="K3" s="50">
        <f>IFERROR($J3*$F3*'Parâmetros'!$C$11,0)</f>
        <v/>
      </c>
      <c r="L3" s="29">
        <f>IF($I3=0,0,ROUND($I3*MIN(1,IF($G3="",'Parâmetros'!$B$6,$G3)*'Parâmetros'!$B$12),0))</f>
        <v/>
      </c>
      <c r="M3" s="50">
        <f>IFERROR($L3*$F3*'Parâmetros'!$C$12,0)</f>
        <v/>
      </c>
      <c r="N3" s="29">
        <f>IF($I3=0,0,ROUND($I3*MIN(1,IF($G3="",'Parâmetros'!$B$6,$G3)*'Parâmetros'!$B$13),0))</f>
        <v/>
      </c>
      <c r="O3" s="50">
        <f>IFERROR($N3*$F3*'Parâmetros'!$C$13,0)</f>
        <v/>
      </c>
      <c r="P3" s="35">
        <f>IF($A3&lt;&gt;"Sim","Inativa",IF($B3="","Preencher serviço",IF(OR($C3="",$D3="",$D3&lt;=0,$E3="",$E3&lt;=0,$F3="",$F3&lt;=0),"Revisar dados",IF(IF($G3="",'Parâmetros'!$B$6,$G3)*'Parâmetros'!$B$13&gt;1,"OK — otimista limitado a 100%","OK"))))</f>
        <v/>
      </c>
    </row>
    <row r="4" ht="24" customHeight="1">
      <c r="A4" s="30" t="inlineStr">
        <is>
          <t>Sim</t>
        </is>
      </c>
      <c r="B4" s="32" t="inlineStr">
        <is>
          <t>Coloração</t>
        </is>
      </c>
      <c r="C4" s="32" t="inlineStr">
        <is>
          <t>Cabelo</t>
        </is>
      </c>
      <c r="D4" s="48" t="n">
        <v>0.12</v>
      </c>
      <c r="E4" s="25" t="n">
        <v>120</v>
      </c>
      <c r="F4" s="49" t="n">
        <v>210</v>
      </c>
      <c r="G4" s="48" t="n">
        <v>0.65</v>
      </c>
      <c r="H4" s="29">
        <f>IF(OR($A4&lt;&gt;"Sim",$B4="",$D4="",$E4=""),0,'Parâmetros'!$B$7*$D4)</f>
        <v/>
      </c>
      <c r="I4" s="29">
        <f>IFERROR(ROUNDDOWN($H4/$E4,0),0)</f>
        <v/>
      </c>
      <c r="J4" s="29">
        <f>IF($I4=0,0,ROUND($I4*MIN(1,IF($G4="",'Parâmetros'!$B$6,$G4)*'Parâmetros'!$B$11),0))</f>
        <v/>
      </c>
      <c r="K4" s="50">
        <f>IFERROR($J4*$F4*'Parâmetros'!$C$11,0)</f>
        <v/>
      </c>
      <c r="L4" s="29">
        <f>IF($I4=0,0,ROUND($I4*MIN(1,IF($G4="",'Parâmetros'!$B$6,$G4)*'Parâmetros'!$B$12),0))</f>
        <v/>
      </c>
      <c r="M4" s="50">
        <f>IFERROR($L4*$F4*'Parâmetros'!$C$12,0)</f>
        <v/>
      </c>
      <c r="N4" s="29">
        <f>IF($I4=0,0,ROUND($I4*MIN(1,IF($G4="",'Parâmetros'!$B$6,$G4)*'Parâmetros'!$B$13),0))</f>
        <v/>
      </c>
      <c r="O4" s="50">
        <f>IFERROR($N4*$F4*'Parâmetros'!$C$13,0)</f>
        <v/>
      </c>
      <c r="P4" s="35">
        <f>IF($A4&lt;&gt;"Sim","Inativa",IF($B4="","Preencher serviço",IF(OR($C4="",$D4="",$D4&lt;=0,$E4="",$E4&lt;=0,$F4="",$F4&lt;=0),"Revisar dados",IF(IF($G4="",'Parâmetros'!$B$6,$G4)*'Parâmetros'!$B$13&gt;1,"OK — otimista limitado a 100%","OK"))))</f>
        <v/>
      </c>
    </row>
    <row r="5" ht="24" customHeight="1">
      <c r="A5" s="30" t="inlineStr">
        <is>
          <t>Sim</t>
        </is>
      </c>
      <c r="B5" s="32" t="inlineStr">
        <is>
          <t>Corte masculino</t>
        </is>
      </c>
      <c r="C5" s="32" t="inlineStr">
        <is>
          <t>Cabelo</t>
        </is>
      </c>
      <c r="D5" s="48" t="n">
        <v>0.15</v>
      </c>
      <c r="E5" s="25" t="n">
        <v>40</v>
      </c>
      <c r="F5" s="49" t="n">
        <v>65</v>
      </c>
      <c r="G5" s="48" t="n">
        <v>0.78</v>
      </c>
      <c r="H5" s="29">
        <f>IF(OR($A5&lt;&gt;"Sim",$B5="",$D5="",$E5=""),0,'Parâmetros'!$B$7*$D5)</f>
        <v/>
      </c>
      <c r="I5" s="29">
        <f>IFERROR(ROUNDDOWN($H5/$E5,0),0)</f>
        <v/>
      </c>
      <c r="J5" s="29">
        <f>IF($I5=0,0,ROUND($I5*MIN(1,IF($G5="",'Parâmetros'!$B$6,$G5)*'Parâmetros'!$B$11),0))</f>
        <v/>
      </c>
      <c r="K5" s="50">
        <f>IFERROR($J5*$F5*'Parâmetros'!$C$11,0)</f>
        <v/>
      </c>
      <c r="L5" s="29">
        <f>IF($I5=0,0,ROUND($I5*MIN(1,IF($G5="",'Parâmetros'!$B$6,$G5)*'Parâmetros'!$B$12),0))</f>
        <v/>
      </c>
      <c r="M5" s="50">
        <f>IFERROR($L5*$F5*'Parâmetros'!$C$12,0)</f>
        <v/>
      </c>
      <c r="N5" s="29">
        <f>IF($I5=0,0,ROUND($I5*MIN(1,IF($G5="",'Parâmetros'!$B$6,$G5)*'Parâmetros'!$B$13),0))</f>
        <v/>
      </c>
      <c r="O5" s="50">
        <f>IFERROR($N5*$F5*'Parâmetros'!$C$13,0)</f>
        <v/>
      </c>
      <c r="P5" s="35">
        <f>IF($A5&lt;&gt;"Sim","Inativa",IF($B5="","Preencher serviço",IF(OR($C5="",$D5="",$D5&lt;=0,$E5="",$E5&lt;=0,$F5="",$F5&lt;=0),"Revisar dados",IF(IF($G5="",'Parâmetros'!$B$6,$G5)*'Parâmetros'!$B$13&gt;1,"OK — otimista limitado a 100%","OK"))))</f>
        <v/>
      </c>
    </row>
    <row r="6" ht="24" customHeight="1">
      <c r="A6" s="30" t="inlineStr">
        <is>
          <t>Sim</t>
        </is>
      </c>
      <c r="B6" s="32" t="inlineStr">
        <is>
          <t>Barba</t>
        </is>
      </c>
      <c r="C6" s="32" t="inlineStr">
        <is>
          <t>Barba</t>
        </is>
      </c>
      <c r="D6" s="48" t="n">
        <v>0.08</v>
      </c>
      <c r="E6" s="25" t="n">
        <v>30</v>
      </c>
      <c r="F6" s="49" t="n">
        <v>45</v>
      </c>
      <c r="G6" s="48" t="n">
        <v>0.75</v>
      </c>
      <c r="H6" s="29">
        <f>IF(OR($A6&lt;&gt;"Sim",$B6="",$D6="",$E6=""),0,'Parâmetros'!$B$7*$D6)</f>
        <v/>
      </c>
      <c r="I6" s="29">
        <f>IFERROR(ROUNDDOWN($H6/$E6,0),0)</f>
        <v/>
      </c>
      <c r="J6" s="29">
        <f>IF($I6=0,0,ROUND($I6*MIN(1,IF($G6="",'Parâmetros'!$B$6,$G6)*'Parâmetros'!$B$11),0))</f>
        <v/>
      </c>
      <c r="K6" s="50">
        <f>IFERROR($J6*$F6*'Parâmetros'!$C$11,0)</f>
        <v/>
      </c>
      <c r="L6" s="29">
        <f>IF($I6=0,0,ROUND($I6*MIN(1,IF($G6="",'Parâmetros'!$B$6,$G6)*'Parâmetros'!$B$12),0))</f>
        <v/>
      </c>
      <c r="M6" s="50">
        <f>IFERROR($L6*$F6*'Parâmetros'!$C$12,0)</f>
        <v/>
      </c>
      <c r="N6" s="29">
        <f>IF($I6=0,0,ROUND($I6*MIN(1,IF($G6="",'Parâmetros'!$B$6,$G6)*'Parâmetros'!$B$13),0))</f>
        <v/>
      </c>
      <c r="O6" s="50">
        <f>IFERROR($N6*$F6*'Parâmetros'!$C$13,0)</f>
        <v/>
      </c>
      <c r="P6" s="35">
        <f>IF($A6&lt;&gt;"Sim","Inativa",IF($B6="","Preencher serviço",IF(OR($C6="",$D6="",$D6&lt;=0,$E6="",$E6&lt;=0,$F6="",$F6&lt;=0),"Revisar dados",IF(IF($G6="",'Parâmetros'!$B$6,$G6)*'Parâmetros'!$B$13&gt;1,"OK — otimista limitado a 100%","OK"))))</f>
        <v/>
      </c>
    </row>
    <row r="7" ht="24" customHeight="1">
      <c r="A7" s="30" t="inlineStr">
        <is>
          <t>Sim</t>
        </is>
      </c>
      <c r="B7" s="32" t="inlineStr">
        <is>
          <t>Manicure</t>
        </is>
      </c>
      <c r="C7" s="32" t="inlineStr">
        <is>
          <t>Unhas</t>
        </is>
      </c>
      <c r="D7" s="48" t="n">
        <v>0.12</v>
      </c>
      <c r="E7" s="25" t="n">
        <v>50</v>
      </c>
      <c r="F7" s="49" t="n">
        <v>50</v>
      </c>
      <c r="G7" s="48" t="n">
        <v>0.7</v>
      </c>
      <c r="H7" s="29">
        <f>IF(OR($A7&lt;&gt;"Sim",$B7="",$D7="",$E7=""),0,'Parâmetros'!$B$7*$D7)</f>
        <v/>
      </c>
      <c r="I7" s="29">
        <f>IFERROR(ROUNDDOWN($H7/$E7,0),0)</f>
        <v/>
      </c>
      <c r="J7" s="29">
        <f>IF($I7=0,0,ROUND($I7*MIN(1,IF($G7="",'Parâmetros'!$B$6,$G7)*'Parâmetros'!$B$11),0))</f>
        <v/>
      </c>
      <c r="K7" s="50">
        <f>IFERROR($J7*$F7*'Parâmetros'!$C$11,0)</f>
        <v/>
      </c>
      <c r="L7" s="29">
        <f>IF($I7=0,0,ROUND($I7*MIN(1,IF($G7="",'Parâmetros'!$B$6,$G7)*'Parâmetros'!$B$12),0))</f>
        <v/>
      </c>
      <c r="M7" s="50">
        <f>IFERROR($L7*$F7*'Parâmetros'!$C$12,0)</f>
        <v/>
      </c>
      <c r="N7" s="29">
        <f>IF($I7=0,0,ROUND($I7*MIN(1,IF($G7="",'Parâmetros'!$B$6,$G7)*'Parâmetros'!$B$13),0))</f>
        <v/>
      </c>
      <c r="O7" s="50">
        <f>IFERROR($N7*$F7*'Parâmetros'!$C$13,0)</f>
        <v/>
      </c>
      <c r="P7" s="35">
        <f>IF($A7&lt;&gt;"Sim","Inativa",IF($B7="","Preencher serviço",IF(OR($C7="",$D7="",$D7&lt;=0,$E7="",$E7&lt;=0,$F7="",$F7&lt;=0),"Revisar dados",IF(IF($G7="",'Parâmetros'!$B$6,$G7)*'Parâmetros'!$B$13&gt;1,"OK — otimista limitado a 100%","OK"))))</f>
        <v/>
      </c>
    </row>
    <row r="8" ht="24" customHeight="1">
      <c r="A8" s="30" t="inlineStr">
        <is>
          <t>Sim</t>
        </is>
      </c>
      <c r="B8" s="32" t="inlineStr">
        <is>
          <t>Pedicure</t>
        </is>
      </c>
      <c r="C8" s="32" t="inlineStr">
        <is>
          <t>Unhas</t>
        </is>
      </c>
      <c r="D8" s="48" t="n">
        <v>0.08</v>
      </c>
      <c r="E8" s="25" t="n">
        <v>60</v>
      </c>
      <c r="F8" s="49" t="n">
        <v>60</v>
      </c>
      <c r="G8" s="48" t="n"/>
      <c r="H8" s="29">
        <f>IF(OR($A8&lt;&gt;"Sim",$B8="",$D8="",$E8=""),0,'Parâmetros'!$B$7*$D8)</f>
        <v/>
      </c>
      <c r="I8" s="29">
        <f>IFERROR(ROUNDDOWN($H8/$E8,0),0)</f>
        <v/>
      </c>
      <c r="J8" s="29">
        <f>IF($I8=0,0,ROUND($I8*MIN(1,IF($G8="",'Parâmetros'!$B$6,$G8)*'Parâmetros'!$B$11),0))</f>
        <v/>
      </c>
      <c r="K8" s="50">
        <f>IFERROR($J8*$F8*'Parâmetros'!$C$11,0)</f>
        <v/>
      </c>
      <c r="L8" s="29">
        <f>IF($I8=0,0,ROUND($I8*MIN(1,IF($G8="",'Parâmetros'!$B$6,$G8)*'Parâmetros'!$B$12),0))</f>
        <v/>
      </c>
      <c r="M8" s="50">
        <f>IFERROR($L8*$F8*'Parâmetros'!$C$12,0)</f>
        <v/>
      </c>
      <c r="N8" s="29">
        <f>IF($I8=0,0,ROUND($I8*MIN(1,IF($G8="",'Parâmetros'!$B$6,$G8)*'Parâmetros'!$B$13),0))</f>
        <v/>
      </c>
      <c r="O8" s="50">
        <f>IFERROR($N8*$F8*'Parâmetros'!$C$13,0)</f>
        <v/>
      </c>
      <c r="P8" s="35">
        <f>IF($A8&lt;&gt;"Sim","Inativa",IF($B8="","Preencher serviço",IF(OR($C8="",$D8="",$D8&lt;=0,$E8="",$E8&lt;=0,$F8="",$F8&lt;=0),"Revisar dados",IF(IF($G8="",'Parâmetros'!$B$6,$G8)*'Parâmetros'!$B$13&gt;1,"OK — otimista limitado a 100%","OK"))))</f>
        <v/>
      </c>
    </row>
    <row r="9" ht="24" customHeight="1">
      <c r="A9" s="30" t="inlineStr">
        <is>
          <t>Sim</t>
        </is>
      </c>
      <c r="B9" s="32" t="inlineStr">
        <is>
          <t>Design de sobrancelhas</t>
        </is>
      </c>
      <c r="C9" s="32" t="inlineStr">
        <is>
          <t>Sobrancelhas</t>
        </is>
      </c>
      <c r="D9" s="48" t="n">
        <v>0.05</v>
      </c>
      <c r="E9" s="25" t="n">
        <v>30</v>
      </c>
      <c r="F9" s="49" t="n">
        <v>40</v>
      </c>
      <c r="G9" s="48" t="n">
        <v>0.68</v>
      </c>
      <c r="H9" s="29">
        <f>IF(OR($A9&lt;&gt;"Sim",$B9="",$D9="",$E9=""),0,'Parâmetros'!$B$7*$D9)</f>
        <v/>
      </c>
      <c r="I9" s="29">
        <f>IFERROR(ROUNDDOWN($H9/$E9,0),0)</f>
        <v/>
      </c>
      <c r="J9" s="29">
        <f>IF($I9=0,0,ROUND($I9*MIN(1,IF($G9="",'Parâmetros'!$B$6,$G9)*'Parâmetros'!$B$11),0))</f>
        <v/>
      </c>
      <c r="K9" s="50">
        <f>IFERROR($J9*$F9*'Parâmetros'!$C$11,0)</f>
        <v/>
      </c>
      <c r="L9" s="29">
        <f>IF($I9=0,0,ROUND($I9*MIN(1,IF($G9="",'Parâmetros'!$B$6,$G9)*'Parâmetros'!$B$12),0))</f>
        <v/>
      </c>
      <c r="M9" s="50">
        <f>IFERROR($L9*$F9*'Parâmetros'!$C$12,0)</f>
        <v/>
      </c>
      <c r="N9" s="29">
        <f>IF($I9=0,0,ROUND($I9*MIN(1,IF($G9="",'Parâmetros'!$B$6,$G9)*'Parâmetros'!$B$13),0))</f>
        <v/>
      </c>
      <c r="O9" s="50">
        <f>IFERROR($N9*$F9*'Parâmetros'!$C$13,0)</f>
        <v/>
      </c>
      <c r="P9" s="35">
        <f>IF($A9&lt;&gt;"Sim","Inativa",IF($B9="","Preencher serviço",IF(OR($C9="",$D9="",$D9&lt;=0,$E9="",$E9&lt;=0,$F9="",$F9&lt;=0),"Revisar dados",IF(IF($G9="",'Parâmetros'!$B$6,$G9)*'Parâmetros'!$B$13&gt;1,"OK — otimista limitado a 100%","OK"))))</f>
        <v/>
      </c>
    </row>
    <row r="10" ht="24" customHeight="1">
      <c r="A10" s="30" t="inlineStr">
        <is>
          <t>Sim</t>
        </is>
      </c>
      <c r="B10" s="32" t="inlineStr">
        <is>
          <t>Hidratação capilar</t>
        </is>
      </c>
      <c r="C10" s="32" t="inlineStr">
        <is>
          <t>Cabelo</t>
        </is>
      </c>
      <c r="D10" s="48" t="n">
        <v>0.05</v>
      </c>
      <c r="E10" s="25" t="n">
        <v>45</v>
      </c>
      <c r="F10" s="49" t="n">
        <v>85</v>
      </c>
      <c r="G10" s="48" t="n">
        <v>0.6</v>
      </c>
      <c r="H10" s="29">
        <f>IF(OR($A10&lt;&gt;"Sim",$B10="",$D10="",$E10=""),0,'Parâmetros'!$B$7*$D10)</f>
        <v/>
      </c>
      <c r="I10" s="29">
        <f>IFERROR(ROUNDDOWN($H10/$E10,0),0)</f>
        <v/>
      </c>
      <c r="J10" s="29">
        <f>IF($I10=0,0,ROUND($I10*MIN(1,IF($G10="",'Parâmetros'!$B$6,$G10)*'Parâmetros'!$B$11),0))</f>
        <v/>
      </c>
      <c r="K10" s="50">
        <f>IFERROR($J10*$F10*'Parâmetros'!$C$11,0)</f>
        <v/>
      </c>
      <c r="L10" s="29">
        <f>IF($I10=0,0,ROUND($I10*MIN(1,IF($G10="",'Parâmetros'!$B$6,$G10)*'Parâmetros'!$B$12),0))</f>
        <v/>
      </c>
      <c r="M10" s="50">
        <f>IFERROR($L10*$F10*'Parâmetros'!$C$12,0)</f>
        <v/>
      </c>
      <c r="N10" s="29">
        <f>IF($I10=0,0,ROUND($I10*MIN(1,IF($G10="",'Parâmetros'!$B$6,$G10)*'Parâmetros'!$B$13),0))</f>
        <v/>
      </c>
      <c r="O10" s="50">
        <f>IFERROR($N10*$F10*'Parâmetros'!$C$13,0)</f>
        <v/>
      </c>
      <c r="P10" s="35">
        <f>IF($A10&lt;&gt;"Sim","Inativa",IF($B10="","Preencher serviço",IF(OR($C10="",$D10="",$D10&lt;=0,$E10="",$E10&lt;=0,$F10="",$F10&lt;=0),"Revisar dados",IF(IF($G10="",'Parâmetros'!$B$6,$G10)*'Parâmetros'!$B$13&gt;1,"OK — otimista limitado a 100%","OK"))))</f>
        <v/>
      </c>
    </row>
    <row r="11" ht="24" customHeight="1">
      <c r="A11" s="30" t="inlineStr">
        <is>
          <t>Sim</t>
        </is>
      </c>
      <c r="B11" s="32" t="inlineStr">
        <is>
          <t>Limpeza de pele básica</t>
        </is>
      </c>
      <c r="C11" s="32" t="inlineStr">
        <is>
          <t>Estética facial não clínica</t>
        </is>
      </c>
      <c r="D11" s="48" t="n">
        <v>0.03</v>
      </c>
      <c r="E11" s="25" t="n">
        <v>75</v>
      </c>
      <c r="F11" s="49" t="n">
        <v>130</v>
      </c>
      <c r="G11" s="48" t="n">
        <v>0.55</v>
      </c>
      <c r="H11" s="29">
        <f>IF(OR($A11&lt;&gt;"Sim",$B11="",$D11="",$E11=""),0,'Parâmetros'!$B$7*$D11)</f>
        <v/>
      </c>
      <c r="I11" s="29">
        <f>IFERROR(ROUNDDOWN($H11/$E11,0),0)</f>
        <v/>
      </c>
      <c r="J11" s="29">
        <f>IF($I11=0,0,ROUND($I11*MIN(1,IF($G11="",'Parâmetros'!$B$6,$G11)*'Parâmetros'!$B$11),0))</f>
        <v/>
      </c>
      <c r="K11" s="50">
        <f>IFERROR($J11*$F11*'Parâmetros'!$C$11,0)</f>
        <v/>
      </c>
      <c r="L11" s="29">
        <f>IF($I11=0,0,ROUND($I11*MIN(1,IF($G11="",'Parâmetros'!$B$6,$G11)*'Parâmetros'!$B$12),0))</f>
        <v/>
      </c>
      <c r="M11" s="50">
        <f>IFERROR($L11*$F11*'Parâmetros'!$C$12,0)</f>
        <v/>
      </c>
      <c r="N11" s="29">
        <f>IF($I11=0,0,ROUND($I11*MIN(1,IF($G11="",'Parâmetros'!$B$6,$G11)*'Parâmetros'!$B$13),0))</f>
        <v/>
      </c>
      <c r="O11" s="50">
        <f>IFERROR($N11*$F11*'Parâmetros'!$C$13,0)</f>
        <v/>
      </c>
      <c r="P11" s="35">
        <f>IF($A11&lt;&gt;"Sim","Inativa",IF($B11="","Preencher serviço",IF(OR($C11="",$D11="",$D11&lt;=0,$E11="",$E11&lt;=0,$F11="",$F11&lt;=0),"Revisar dados",IF(IF($G11="",'Parâmetros'!$B$6,$G11)*'Parâmetros'!$B$13&gt;1,"OK — otimista limitado a 100%","OK"))))</f>
        <v/>
      </c>
    </row>
    <row r="12" ht="24" customHeight="1">
      <c r="A12" s="30" t="n"/>
      <c r="B12" s="32" t="n"/>
      <c r="C12" s="32" t="n"/>
      <c r="D12" s="48" t="n"/>
      <c r="E12" s="25" t="n"/>
      <c r="F12" s="49" t="n"/>
      <c r="G12" s="48" t="n"/>
      <c r="H12" s="29">
        <f>IF(OR($A12&lt;&gt;"Sim",$B12="",$D12="",$E12=""),0,'Parâmetros'!$B$7*$D12)</f>
        <v/>
      </c>
      <c r="I12" s="29">
        <f>IFERROR(ROUNDDOWN($H12/$E12,0),0)</f>
        <v/>
      </c>
      <c r="J12" s="29">
        <f>IF($I12=0,0,ROUND($I12*MIN(1,IF($G12="",'Parâmetros'!$B$6,$G12)*'Parâmetros'!$B$11),0))</f>
        <v/>
      </c>
      <c r="K12" s="50">
        <f>IFERROR($J12*$F12*'Parâmetros'!$C$11,0)</f>
        <v/>
      </c>
      <c r="L12" s="29">
        <f>IF($I12=0,0,ROUND($I12*MIN(1,IF($G12="",'Parâmetros'!$B$6,$G12)*'Parâmetros'!$B$12),0))</f>
        <v/>
      </c>
      <c r="M12" s="50">
        <f>IFERROR($L12*$F12*'Parâmetros'!$C$12,0)</f>
        <v/>
      </c>
      <c r="N12" s="29">
        <f>IF($I12=0,0,ROUND($I12*MIN(1,IF($G12="",'Parâmetros'!$B$6,$G12)*'Parâmetros'!$B$13),0))</f>
        <v/>
      </c>
      <c r="O12" s="50">
        <f>IFERROR($N12*$F12*'Parâmetros'!$C$13,0)</f>
        <v/>
      </c>
      <c r="P12" s="35">
        <f>IF($A12&lt;&gt;"Sim","Inativa",IF($B12="","Preencher serviço",IF(OR($C12="",$D12="",$D12&lt;=0,$E12="",$E12&lt;=0,$F12="",$F12&lt;=0),"Revisar dados",IF(IF($G12="",'Parâmetros'!$B$6,$G12)*'Parâmetros'!$B$13&gt;1,"OK — otimista limitado a 100%","OK"))))</f>
        <v/>
      </c>
    </row>
    <row r="13" ht="24" customHeight="1">
      <c r="A13" s="30" t="n"/>
      <c r="B13" s="32" t="n"/>
      <c r="C13" s="32" t="n"/>
      <c r="D13" s="48" t="n"/>
      <c r="E13" s="25" t="n"/>
      <c r="F13" s="49" t="n"/>
      <c r="G13" s="48" t="n"/>
      <c r="H13" s="29">
        <f>IF(OR($A13&lt;&gt;"Sim",$B13="",$D13="",$E13=""),0,'Parâmetros'!$B$7*$D13)</f>
        <v/>
      </c>
      <c r="I13" s="29">
        <f>IFERROR(ROUNDDOWN($H13/$E13,0),0)</f>
        <v/>
      </c>
      <c r="J13" s="29">
        <f>IF($I13=0,0,ROUND($I13*MIN(1,IF($G13="",'Parâmetros'!$B$6,$G13)*'Parâmetros'!$B$11),0))</f>
        <v/>
      </c>
      <c r="K13" s="50">
        <f>IFERROR($J13*$F13*'Parâmetros'!$C$11,0)</f>
        <v/>
      </c>
      <c r="L13" s="29">
        <f>IF($I13=0,0,ROUND($I13*MIN(1,IF($G13="",'Parâmetros'!$B$6,$G13)*'Parâmetros'!$B$12),0))</f>
        <v/>
      </c>
      <c r="M13" s="50">
        <f>IFERROR($L13*$F13*'Parâmetros'!$C$12,0)</f>
        <v/>
      </c>
      <c r="N13" s="29">
        <f>IF($I13=0,0,ROUND($I13*MIN(1,IF($G13="",'Parâmetros'!$B$6,$G13)*'Parâmetros'!$B$13),0))</f>
        <v/>
      </c>
      <c r="O13" s="50">
        <f>IFERROR($N13*$F13*'Parâmetros'!$C$13,0)</f>
        <v/>
      </c>
      <c r="P13" s="35">
        <f>IF($A13&lt;&gt;"Sim","Inativa",IF($B13="","Preencher serviço",IF(OR($C13="",$D13="",$D13&lt;=0,$E13="",$E13&lt;=0,$F13="",$F13&lt;=0),"Revisar dados",IF(IF($G13="",'Parâmetros'!$B$6,$G13)*'Parâmetros'!$B$13&gt;1,"OK — otimista limitado a 100%","OK"))))</f>
        <v/>
      </c>
    </row>
    <row r="14" ht="24" customHeight="1">
      <c r="A14" s="30" t="n"/>
      <c r="B14" s="32" t="n"/>
      <c r="C14" s="32" t="n"/>
      <c r="D14" s="48" t="n"/>
      <c r="E14" s="25" t="n"/>
      <c r="F14" s="49" t="n"/>
      <c r="G14" s="48" t="n"/>
      <c r="H14" s="29">
        <f>IF(OR($A14&lt;&gt;"Sim",$B14="",$D14="",$E14=""),0,'Parâmetros'!$B$7*$D14)</f>
        <v/>
      </c>
      <c r="I14" s="29">
        <f>IFERROR(ROUNDDOWN($H14/$E14,0),0)</f>
        <v/>
      </c>
      <c r="J14" s="29">
        <f>IF($I14=0,0,ROUND($I14*MIN(1,IF($G14="",'Parâmetros'!$B$6,$G14)*'Parâmetros'!$B$11),0))</f>
        <v/>
      </c>
      <c r="K14" s="50">
        <f>IFERROR($J14*$F14*'Parâmetros'!$C$11,0)</f>
        <v/>
      </c>
      <c r="L14" s="29">
        <f>IF($I14=0,0,ROUND($I14*MIN(1,IF($G14="",'Parâmetros'!$B$6,$G14)*'Parâmetros'!$B$12),0))</f>
        <v/>
      </c>
      <c r="M14" s="50">
        <f>IFERROR($L14*$F14*'Parâmetros'!$C$12,0)</f>
        <v/>
      </c>
      <c r="N14" s="29">
        <f>IF($I14=0,0,ROUND($I14*MIN(1,IF($G14="",'Parâmetros'!$B$6,$G14)*'Parâmetros'!$B$13),0))</f>
        <v/>
      </c>
      <c r="O14" s="50">
        <f>IFERROR($N14*$F14*'Parâmetros'!$C$13,0)</f>
        <v/>
      </c>
      <c r="P14" s="35">
        <f>IF($A14&lt;&gt;"Sim","Inativa",IF($B14="","Preencher serviço",IF(OR($C14="",$D14="",$D14&lt;=0,$E14="",$E14&lt;=0,$F14="",$F14&lt;=0),"Revisar dados",IF(IF($G14="",'Parâmetros'!$B$6,$G14)*'Parâmetros'!$B$13&gt;1,"OK — otimista limitado a 100%","OK"))))</f>
        <v/>
      </c>
    </row>
    <row r="15" ht="24" customHeight="1">
      <c r="A15" s="30" t="n"/>
      <c r="B15" s="32" t="n"/>
      <c r="C15" s="32" t="n"/>
      <c r="D15" s="48" t="n"/>
      <c r="E15" s="25" t="n"/>
      <c r="F15" s="49" t="n"/>
      <c r="G15" s="48" t="n"/>
      <c r="H15" s="29">
        <f>IF(OR($A15&lt;&gt;"Sim",$B15="",$D15="",$E15=""),0,'Parâmetros'!$B$7*$D15)</f>
        <v/>
      </c>
      <c r="I15" s="29">
        <f>IFERROR(ROUNDDOWN($H15/$E15,0),0)</f>
        <v/>
      </c>
      <c r="J15" s="29">
        <f>IF($I15=0,0,ROUND($I15*MIN(1,IF($G15="",'Parâmetros'!$B$6,$G15)*'Parâmetros'!$B$11),0))</f>
        <v/>
      </c>
      <c r="K15" s="50">
        <f>IFERROR($J15*$F15*'Parâmetros'!$C$11,0)</f>
        <v/>
      </c>
      <c r="L15" s="29">
        <f>IF($I15=0,0,ROUND($I15*MIN(1,IF($G15="",'Parâmetros'!$B$6,$G15)*'Parâmetros'!$B$12),0))</f>
        <v/>
      </c>
      <c r="M15" s="50">
        <f>IFERROR($L15*$F15*'Parâmetros'!$C$12,0)</f>
        <v/>
      </c>
      <c r="N15" s="29">
        <f>IF($I15=0,0,ROUND($I15*MIN(1,IF($G15="",'Parâmetros'!$B$6,$G15)*'Parâmetros'!$B$13),0))</f>
        <v/>
      </c>
      <c r="O15" s="50">
        <f>IFERROR($N15*$F15*'Parâmetros'!$C$13,0)</f>
        <v/>
      </c>
      <c r="P15" s="35">
        <f>IF($A15&lt;&gt;"Sim","Inativa",IF($B15="","Preencher serviço",IF(OR($C15="",$D15="",$D15&lt;=0,$E15="",$E15&lt;=0,$F15="",$F15&lt;=0),"Revisar dados",IF(IF($G15="",'Parâmetros'!$B$6,$G15)*'Parâmetros'!$B$13&gt;1,"OK — otimista limitado a 100%","OK"))))</f>
        <v/>
      </c>
    </row>
    <row r="16" ht="24" customHeight="1">
      <c r="A16" s="30" t="n"/>
      <c r="B16" s="32" t="n"/>
      <c r="C16" s="32" t="n"/>
      <c r="D16" s="48" t="n"/>
      <c r="E16" s="25" t="n"/>
      <c r="F16" s="49" t="n"/>
      <c r="G16" s="48" t="n"/>
      <c r="H16" s="29">
        <f>IF(OR($A16&lt;&gt;"Sim",$B16="",$D16="",$E16=""),0,'Parâmetros'!$B$7*$D16)</f>
        <v/>
      </c>
      <c r="I16" s="29">
        <f>IFERROR(ROUNDDOWN($H16/$E16,0),0)</f>
        <v/>
      </c>
      <c r="J16" s="29">
        <f>IF($I16=0,0,ROUND($I16*MIN(1,IF($G16="",'Parâmetros'!$B$6,$G16)*'Parâmetros'!$B$11),0))</f>
        <v/>
      </c>
      <c r="K16" s="50">
        <f>IFERROR($J16*$F16*'Parâmetros'!$C$11,0)</f>
        <v/>
      </c>
      <c r="L16" s="29">
        <f>IF($I16=0,0,ROUND($I16*MIN(1,IF($G16="",'Parâmetros'!$B$6,$G16)*'Parâmetros'!$B$12),0))</f>
        <v/>
      </c>
      <c r="M16" s="50">
        <f>IFERROR($L16*$F16*'Parâmetros'!$C$12,0)</f>
        <v/>
      </c>
      <c r="N16" s="29">
        <f>IF($I16=0,0,ROUND($I16*MIN(1,IF($G16="",'Parâmetros'!$B$6,$G16)*'Parâmetros'!$B$13),0))</f>
        <v/>
      </c>
      <c r="O16" s="50">
        <f>IFERROR($N16*$F16*'Parâmetros'!$C$13,0)</f>
        <v/>
      </c>
      <c r="P16" s="35">
        <f>IF($A16&lt;&gt;"Sim","Inativa",IF($B16="","Preencher serviço",IF(OR($C16="",$D16="",$D16&lt;=0,$E16="",$E16&lt;=0,$F16="",$F16&lt;=0),"Revisar dados",IF(IF($G16="",'Parâmetros'!$B$6,$G16)*'Parâmetros'!$B$13&gt;1,"OK — otimista limitado a 100%","OK"))))</f>
        <v/>
      </c>
    </row>
    <row r="17" ht="24" customHeight="1">
      <c r="A17" s="30" t="n"/>
      <c r="B17" s="32" t="n"/>
      <c r="C17" s="32" t="n"/>
      <c r="D17" s="48" t="n"/>
      <c r="E17" s="25" t="n"/>
      <c r="F17" s="49" t="n"/>
      <c r="G17" s="48" t="n"/>
      <c r="H17" s="29">
        <f>IF(OR($A17&lt;&gt;"Sim",$B17="",$D17="",$E17=""),0,'Parâmetros'!$B$7*$D17)</f>
        <v/>
      </c>
      <c r="I17" s="29">
        <f>IFERROR(ROUNDDOWN($H17/$E17,0),0)</f>
        <v/>
      </c>
      <c r="J17" s="29">
        <f>IF($I17=0,0,ROUND($I17*MIN(1,IF($G17="",'Parâmetros'!$B$6,$G17)*'Parâmetros'!$B$11),0))</f>
        <v/>
      </c>
      <c r="K17" s="50">
        <f>IFERROR($J17*$F17*'Parâmetros'!$C$11,0)</f>
        <v/>
      </c>
      <c r="L17" s="29">
        <f>IF($I17=0,0,ROUND($I17*MIN(1,IF($G17="",'Parâmetros'!$B$6,$G17)*'Parâmetros'!$B$12),0))</f>
        <v/>
      </c>
      <c r="M17" s="50">
        <f>IFERROR($L17*$F17*'Parâmetros'!$C$12,0)</f>
        <v/>
      </c>
      <c r="N17" s="29">
        <f>IF($I17=0,0,ROUND($I17*MIN(1,IF($G17="",'Parâmetros'!$B$6,$G17)*'Parâmetros'!$B$13),0))</f>
        <v/>
      </c>
      <c r="O17" s="50">
        <f>IFERROR($N17*$F17*'Parâmetros'!$C$13,0)</f>
        <v/>
      </c>
      <c r="P17" s="35">
        <f>IF($A17&lt;&gt;"Sim","Inativa",IF($B17="","Preencher serviço",IF(OR($C17="",$D17="",$D17&lt;=0,$E17="",$E17&lt;=0,$F17="",$F17&lt;=0),"Revisar dados",IF(IF($G17="",'Parâmetros'!$B$6,$G17)*'Parâmetros'!$B$13&gt;1,"OK — otimista limitado a 100%","OK"))))</f>
        <v/>
      </c>
    </row>
    <row r="18" ht="24" customHeight="1">
      <c r="A18" s="30" t="n"/>
      <c r="B18" s="32" t="n"/>
      <c r="C18" s="32" t="n"/>
      <c r="D18" s="48" t="n"/>
      <c r="E18" s="25" t="n"/>
      <c r="F18" s="49" t="n"/>
      <c r="G18" s="48" t="n"/>
      <c r="H18" s="29">
        <f>IF(OR($A18&lt;&gt;"Sim",$B18="",$D18="",$E18=""),0,'Parâmetros'!$B$7*$D18)</f>
        <v/>
      </c>
      <c r="I18" s="29">
        <f>IFERROR(ROUNDDOWN($H18/$E18,0),0)</f>
        <v/>
      </c>
      <c r="J18" s="29">
        <f>IF($I18=0,0,ROUND($I18*MIN(1,IF($G18="",'Parâmetros'!$B$6,$G18)*'Parâmetros'!$B$11),0))</f>
        <v/>
      </c>
      <c r="K18" s="50">
        <f>IFERROR($J18*$F18*'Parâmetros'!$C$11,0)</f>
        <v/>
      </c>
      <c r="L18" s="29">
        <f>IF($I18=0,0,ROUND($I18*MIN(1,IF($G18="",'Parâmetros'!$B$6,$G18)*'Parâmetros'!$B$12),0))</f>
        <v/>
      </c>
      <c r="M18" s="50">
        <f>IFERROR($L18*$F18*'Parâmetros'!$C$12,0)</f>
        <v/>
      </c>
      <c r="N18" s="29">
        <f>IF($I18=0,0,ROUND($I18*MIN(1,IF($G18="",'Parâmetros'!$B$6,$G18)*'Parâmetros'!$B$13),0))</f>
        <v/>
      </c>
      <c r="O18" s="50">
        <f>IFERROR($N18*$F18*'Parâmetros'!$C$13,0)</f>
        <v/>
      </c>
      <c r="P18" s="35">
        <f>IF($A18&lt;&gt;"Sim","Inativa",IF($B18="","Preencher serviço",IF(OR($C18="",$D18="",$D18&lt;=0,$E18="",$E18&lt;=0,$F18="",$F18&lt;=0),"Revisar dados",IF(IF($G18="",'Parâmetros'!$B$6,$G18)*'Parâmetros'!$B$13&gt;1,"OK — otimista limitado a 100%","OK"))))</f>
        <v/>
      </c>
    </row>
    <row r="19" ht="24" customHeight="1">
      <c r="A19" s="30" t="n"/>
      <c r="B19" s="32" t="n"/>
      <c r="C19" s="32" t="n"/>
      <c r="D19" s="48" t="n"/>
      <c r="E19" s="25" t="n"/>
      <c r="F19" s="49" t="n"/>
      <c r="G19" s="48" t="n"/>
      <c r="H19" s="29">
        <f>IF(OR($A19&lt;&gt;"Sim",$B19="",$D19="",$E19=""),0,'Parâmetros'!$B$7*$D19)</f>
        <v/>
      </c>
      <c r="I19" s="29">
        <f>IFERROR(ROUNDDOWN($H19/$E19,0),0)</f>
        <v/>
      </c>
      <c r="J19" s="29">
        <f>IF($I19=0,0,ROUND($I19*MIN(1,IF($G19="",'Parâmetros'!$B$6,$G19)*'Parâmetros'!$B$11),0))</f>
        <v/>
      </c>
      <c r="K19" s="50">
        <f>IFERROR($J19*$F19*'Parâmetros'!$C$11,0)</f>
        <v/>
      </c>
      <c r="L19" s="29">
        <f>IF($I19=0,0,ROUND($I19*MIN(1,IF($G19="",'Parâmetros'!$B$6,$G19)*'Parâmetros'!$B$12),0))</f>
        <v/>
      </c>
      <c r="M19" s="50">
        <f>IFERROR($L19*$F19*'Parâmetros'!$C$12,0)</f>
        <v/>
      </c>
      <c r="N19" s="29">
        <f>IF($I19=0,0,ROUND($I19*MIN(1,IF($G19="",'Parâmetros'!$B$6,$G19)*'Parâmetros'!$B$13),0))</f>
        <v/>
      </c>
      <c r="O19" s="50">
        <f>IFERROR($N19*$F19*'Parâmetros'!$C$13,0)</f>
        <v/>
      </c>
      <c r="P19" s="35">
        <f>IF($A19&lt;&gt;"Sim","Inativa",IF($B19="","Preencher serviço",IF(OR($C19="",$D19="",$D19&lt;=0,$E19="",$E19&lt;=0,$F19="",$F19&lt;=0),"Revisar dados",IF(IF($G19="",'Parâmetros'!$B$6,$G19)*'Parâmetros'!$B$13&gt;1,"OK — otimista limitado a 100%","OK"))))</f>
        <v/>
      </c>
    </row>
    <row r="20" ht="24" customHeight="1">
      <c r="A20" s="30" t="n"/>
      <c r="B20" s="32" t="n"/>
      <c r="C20" s="32" t="n"/>
      <c r="D20" s="48" t="n"/>
      <c r="E20" s="25" t="n"/>
      <c r="F20" s="49" t="n"/>
      <c r="G20" s="48" t="n"/>
      <c r="H20" s="29">
        <f>IF(OR($A20&lt;&gt;"Sim",$B20="",$D20="",$E20=""),0,'Parâmetros'!$B$7*$D20)</f>
        <v/>
      </c>
      <c r="I20" s="29">
        <f>IFERROR(ROUNDDOWN($H20/$E20,0),0)</f>
        <v/>
      </c>
      <c r="J20" s="29">
        <f>IF($I20=0,0,ROUND($I20*MIN(1,IF($G20="",'Parâmetros'!$B$6,$G20)*'Parâmetros'!$B$11),0))</f>
        <v/>
      </c>
      <c r="K20" s="50">
        <f>IFERROR($J20*$F20*'Parâmetros'!$C$11,0)</f>
        <v/>
      </c>
      <c r="L20" s="29">
        <f>IF($I20=0,0,ROUND($I20*MIN(1,IF($G20="",'Parâmetros'!$B$6,$G20)*'Parâmetros'!$B$12),0))</f>
        <v/>
      </c>
      <c r="M20" s="50">
        <f>IFERROR($L20*$F20*'Parâmetros'!$C$12,0)</f>
        <v/>
      </c>
      <c r="N20" s="29">
        <f>IF($I20=0,0,ROUND($I20*MIN(1,IF($G20="",'Parâmetros'!$B$6,$G20)*'Parâmetros'!$B$13),0))</f>
        <v/>
      </c>
      <c r="O20" s="50">
        <f>IFERROR($N20*$F20*'Parâmetros'!$C$13,0)</f>
        <v/>
      </c>
      <c r="P20" s="35">
        <f>IF($A20&lt;&gt;"Sim","Inativa",IF($B20="","Preencher serviço",IF(OR($C20="",$D20="",$D20&lt;=0,$E20="",$E20&lt;=0,$F20="",$F20&lt;=0),"Revisar dados",IF(IF($G20="",'Parâmetros'!$B$6,$G20)*'Parâmetros'!$B$13&gt;1,"OK — otimista limitado a 100%","OK"))))</f>
        <v/>
      </c>
    </row>
    <row r="21" ht="24" customHeight="1">
      <c r="A21" s="30" t="n"/>
      <c r="B21" s="32" t="n"/>
      <c r="C21" s="32" t="n"/>
      <c r="D21" s="48" t="n"/>
      <c r="E21" s="25" t="n"/>
      <c r="F21" s="49" t="n"/>
      <c r="G21" s="48" t="n"/>
      <c r="H21" s="29">
        <f>IF(OR($A21&lt;&gt;"Sim",$B21="",$D21="",$E21=""),0,'Parâmetros'!$B$7*$D21)</f>
        <v/>
      </c>
      <c r="I21" s="29">
        <f>IFERROR(ROUNDDOWN($H21/$E21,0),0)</f>
        <v/>
      </c>
      <c r="J21" s="29">
        <f>IF($I21=0,0,ROUND($I21*MIN(1,IF($G21="",'Parâmetros'!$B$6,$G21)*'Parâmetros'!$B$11),0))</f>
        <v/>
      </c>
      <c r="K21" s="50">
        <f>IFERROR($J21*$F21*'Parâmetros'!$C$11,0)</f>
        <v/>
      </c>
      <c r="L21" s="29">
        <f>IF($I21=0,0,ROUND($I21*MIN(1,IF($G21="",'Parâmetros'!$B$6,$G21)*'Parâmetros'!$B$12),0))</f>
        <v/>
      </c>
      <c r="M21" s="50">
        <f>IFERROR($L21*$F21*'Parâmetros'!$C$12,0)</f>
        <v/>
      </c>
      <c r="N21" s="29">
        <f>IF($I21=0,0,ROUND($I21*MIN(1,IF($G21="",'Parâmetros'!$B$6,$G21)*'Parâmetros'!$B$13),0))</f>
        <v/>
      </c>
      <c r="O21" s="50">
        <f>IFERROR($N21*$F21*'Parâmetros'!$C$13,0)</f>
        <v/>
      </c>
      <c r="P21" s="35">
        <f>IF($A21&lt;&gt;"Sim","Inativa",IF($B21="","Preencher serviço",IF(OR($C21="",$D21="",$D21&lt;=0,$E21="",$E21&lt;=0,$F21="",$F21&lt;=0),"Revisar dados",IF(IF($G21="",'Parâmetros'!$B$6,$G21)*'Parâmetros'!$B$13&gt;1,"OK — otimista limitado a 100%","OK"))))</f>
        <v/>
      </c>
    </row>
    <row r="22" ht="24" customHeight="1">
      <c r="A22" s="30" t="n"/>
      <c r="B22" s="32" t="n"/>
      <c r="C22" s="32" t="n"/>
      <c r="D22" s="48" t="n"/>
      <c r="E22" s="25" t="n"/>
      <c r="F22" s="49" t="n"/>
      <c r="G22" s="48" t="n"/>
      <c r="H22" s="29">
        <f>IF(OR($A22&lt;&gt;"Sim",$B22="",$D22="",$E22=""),0,'Parâmetros'!$B$7*$D22)</f>
        <v/>
      </c>
      <c r="I22" s="29">
        <f>IFERROR(ROUNDDOWN($H22/$E22,0),0)</f>
        <v/>
      </c>
      <c r="J22" s="29">
        <f>IF($I22=0,0,ROUND($I22*MIN(1,IF($G22="",'Parâmetros'!$B$6,$G22)*'Parâmetros'!$B$11),0))</f>
        <v/>
      </c>
      <c r="K22" s="50">
        <f>IFERROR($J22*$F22*'Parâmetros'!$C$11,0)</f>
        <v/>
      </c>
      <c r="L22" s="29">
        <f>IF($I22=0,0,ROUND($I22*MIN(1,IF($G22="",'Parâmetros'!$B$6,$G22)*'Parâmetros'!$B$12),0))</f>
        <v/>
      </c>
      <c r="M22" s="50">
        <f>IFERROR($L22*$F22*'Parâmetros'!$C$12,0)</f>
        <v/>
      </c>
      <c r="N22" s="29">
        <f>IF($I22=0,0,ROUND($I22*MIN(1,IF($G22="",'Parâmetros'!$B$6,$G22)*'Parâmetros'!$B$13),0))</f>
        <v/>
      </c>
      <c r="O22" s="50">
        <f>IFERROR($N22*$F22*'Parâmetros'!$C$13,0)</f>
        <v/>
      </c>
      <c r="P22" s="35">
        <f>IF($A22&lt;&gt;"Sim","Inativa",IF($B22="","Preencher serviço",IF(OR($C22="",$D22="",$D22&lt;=0,$E22="",$E22&lt;=0,$F22="",$F22&lt;=0),"Revisar dados",IF(IF($G22="",'Parâmetros'!$B$6,$G22)*'Parâmetros'!$B$13&gt;1,"OK — otimista limitado a 100%","OK"))))</f>
        <v/>
      </c>
    </row>
    <row r="23" ht="24" customHeight="1">
      <c r="A23" s="30" t="n"/>
      <c r="B23" s="32" t="n"/>
      <c r="C23" s="32" t="n"/>
      <c r="D23" s="48" t="n"/>
      <c r="E23" s="25" t="n"/>
      <c r="F23" s="49" t="n"/>
      <c r="G23" s="48" t="n"/>
      <c r="H23" s="29">
        <f>IF(OR($A23&lt;&gt;"Sim",$B23="",$D23="",$E23=""),0,'Parâmetros'!$B$7*$D23)</f>
        <v/>
      </c>
      <c r="I23" s="29">
        <f>IFERROR(ROUNDDOWN($H23/$E23,0),0)</f>
        <v/>
      </c>
      <c r="J23" s="29">
        <f>IF($I23=0,0,ROUND($I23*MIN(1,IF($G23="",'Parâmetros'!$B$6,$G23)*'Parâmetros'!$B$11),0))</f>
        <v/>
      </c>
      <c r="K23" s="50">
        <f>IFERROR($J23*$F23*'Parâmetros'!$C$11,0)</f>
        <v/>
      </c>
      <c r="L23" s="29">
        <f>IF($I23=0,0,ROUND($I23*MIN(1,IF($G23="",'Parâmetros'!$B$6,$G23)*'Parâmetros'!$B$12),0))</f>
        <v/>
      </c>
      <c r="M23" s="50">
        <f>IFERROR($L23*$F23*'Parâmetros'!$C$12,0)</f>
        <v/>
      </c>
      <c r="N23" s="29">
        <f>IF($I23=0,0,ROUND($I23*MIN(1,IF($G23="",'Parâmetros'!$B$6,$G23)*'Parâmetros'!$B$13),0))</f>
        <v/>
      </c>
      <c r="O23" s="50">
        <f>IFERROR($N23*$F23*'Parâmetros'!$C$13,0)</f>
        <v/>
      </c>
      <c r="P23" s="35">
        <f>IF($A23&lt;&gt;"Sim","Inativa",IF($B23="","Preencher serviço",IF(OR($C23="",$D23="",$D23&lt;=0,$E23="",$E23&lt;=0,$F23="",$F23&lt;=0),"Revisar dados",IF(IF($G23="",'Parâmetros'!$B$6,$G23)*'Parâmetros'!$B$13&gt;1,"OK — otimista limitado a 100%","OK"))))</f>
        <v/>
      </c>
    </row>
    <row r="24" ht="24" customHeight="1">
      <c r="A24" s="30" t="n"/>
      <c r="B24" s="32" t="n"/>
      <c r="C24" s="32" t="n"/>
      <c r="D24" s="48" t="n"/>
      <c r="E24" s="25" t="n"/>
      <c r="F24" s="49" t="n"/>
      <c r="G24" s="48" t="n"/>
      <c r="H24" s="29">
        <f>IF(OR($A24&lt;&gt;"Sim",$B24="",$D24="",$E24=""),0,'Parâmetros'!$B$7*$D24)</f>
        <v/>
      </c>
      <c r="I24" s="29">
        <f>IFERROR(ROUNDDOWN($H24/$E24,0),0)</f>
        <v/>
      </c>
      <c r="J24" s="29">
        <f>IF($I24=0,0,ROUND($I24*MIN(1,IF($G24="",'Parâmetros'!$B$6,$G24)*'Parâmetros'!$B$11),0))</f>
        <v/>
      </c>
      <c r="K24" s="50">
        <f>IFERROR($J24*$F24*'Parâmetros'!$C$11,0)</f>
        <v/>
      </c>
      <c r="L24" s="29">
        <f>IF($I24=0,0,ROUND($I24*MIN(1,IF($G24="",'Parâmetros'!$B$6,$G24)*'Parâmetros'!$B$12),0))</f>
        <v/>
      </c>
      <c r="M24" s="50">
        <f>IFERROR($L24*$F24*'Parâmetros'!$C$12,0)</f>
        <v/>
      </c>
      <c r="N24" s="29">
        <f>IF($I24=0,0,ROUND($I24*MIN(1,IF($G24="",'Parâmetros'!$B$6,$G24)*'Parâmetros'!$B$13),0))</f>
        <v/>
      </c>
      <c r="O24" s="50">
        <f>IFERROR($N24*$F24*'Parâmetros'!$C$13,0)</f>
        <v/>
      </c>
      <c r="P24" s="35">
        <f>IF($A24&lt;&gt;"Sim","Inativa",IF($B24="","Preencher serviço",IF(OR($C24="",$D24="",$D24&lt;=0,$E24="",$E24&lt;=0,$F24="",$F24&lt;=0),"Revisar dados",IF(IF($G24="",'Parâmetros'!$B$6,$G24)*'Parâmetros'!$B$13&gt;1,"OK — otimista limitado a 100%","OK"))))</f>
        <v/>
      </c>
    </row>
    <row r="25" ht="24" customHeight="1">
      <c r="A25" s="30" t="n"/>
      <c r="B25" s="32" t="n"/>
      <c r="C25" s="32" t="n"/>
      <c r="D25" s="48" t="n"/>
      <c r="E25" s="25" t="n"/>
      <c r="F25" s="49" t="n"/>
      <c r="G25" s="48" t="n"/>
      <c r="H25" s="29">
        <f>IF(OR($A25&lt;&gt;"Sim",$B25="",$D25="",$E25=""),0,'Parâmetros'!$B$7*$D25)</f>
        <v/>
      </c>
      <c r="I25" s="29">
        <f>IFERROR(ROUNDDOWN($H25/$E25,0),0)</f>
        <v/>
      </c>
      <c r="J25" s="29">
        <f>IF($I25=0,0,ROUND($I25*MIN(1,IF($G25="",'Parâmetros'!$B$6,$G25)*'Parâmetros'!$B$11),0))</f>
        <v/>
      </c>
      <c r="K25" s="50">
        <f>IFERROR($J25*$F25*'Parâmetros'!$C$11,0)</f>
        <v/>
      </c>
      <c r="L25" s="29">
        <f>IF($I25=0,0,ROUND($I25*MIN(1,IF($G25="",'Parâmetros'!$B$6,$G25)*'Parâmetros'!$B$12),0))</f>
        <v/>
      </c>
      <c r="M25" s="50">
        <f>IFERROR($L25*$F25*'Parâmetros'!$C$12,0)</f>
        <v/>
      </c>
      <c r="N25" s="29">
        <f>IF($I25=0,0,ROUND($I25*MIN(1,IF($G25="",'Parâmetros'!$B$6,$G25)*'Parâmetros'!$B$13),0))</f>
        <v/>
      </c>
      <c r="O25" s="50">
        <f>IFERROR($N25*$F25*'Parâmetros'!$C$13,0)</f>
        <v/>
      </c>
      <c r="P25" s="35">
        <f>IF($A25&lt;&gt;"Sim","Inativa",IF($B25="","Preencher serviço",IF(OR($C25="",$D25="",$D25&lt;=0,$E25="",$E25&lt;=0,$F25="",$F25&lt;=0),"Revisar dados",IF(IF($G25="",'Parâmetros'!$B$6,$G25)*'Parâmetros'!$B$13&gt;1,"OK — otimista limitado a 100%","OK"))))</f>
        <v/>
      </c>
    </row>
    <row r="26" ht="24" customHeight="1">
      <c r="A26" s="30" t="n"/>
      <c r="B26" s="32" t="n"/>
      <c r="C26" s="32" t="n"/>
      <c r="D26" s="48" t="n"/>
      <c r="E26" s="25" t="n"/>
      <c r="F26" s="49" t="n"/>
      <c r="G26" s="48" t="n"/>
      <c r="H26" s="29">
        <f>IF(OR($A26&lt;&gt;"Sim",$B26="",$D26="",$E26=""),0,'Parâmetros'!$B$7*$D26)</f>
        <v/>
      </c>
      <c r="I26" s="29">
        <f>IFERROR(ROUNDDOWN($H26/$E26,0),0)</f>
        <v/>
      </c>
      <c r="J26" s="29">
        <f>IF($I26=0,0,ROUND($I26*MIN(1,IF($G26="",'Parâmetros'!$B$6,$G26)*'Parâmetros'!$B$11),0))</f>
        <v/>
      </c>
      <c r="K26" s="50">
        <f>IFERROR($J26*$F26*'Parâmetros'!$C$11,0)</f>
        <v/>
      </c>
      <c r="L26" s="29">
        <f>IF($I26=0,0,ROUND($I26*MIN(1,IF($G26="",'Parâmetros'!$B$6,$G26)*'Parâmetros'!$B$12),0))</f>
        <v/>
      </c>
      <c r="M26" s="50">
        <f>IFERROR($L26*$F26*'Parâmetros'!$C$12,0)</f>
        <v/>
      </c>
      <c r="N26" s="29">
        <f>IF($I26=0,0,ROUND($I26*MIN(1,IF($G26="",'Parâmetros'!$B$6,$G26)*'Parâmetros'!$B$13),0))</f>
        <v/>
      </c>
      <c r="O26" s="50">
        <f>IFERROR($N26*$F26*'Parâmetros'!$C$13,0)</f>
        <v/>
      </c>
      <c r="P26" s="35">
        <f>IF($A26&lt;&gt;"Sim","Inativa",IF($B26="","Preencher serviço",IF(OR($C26="",$D26="",$D26&lt;=0,$E26="",$E26&lt;=0,$F26="",$F26&lt;=0),"Revisar dados",IF(IF($G26="",'Parâmetros'!$B$6,$G26)*'Parâmetros'!$B$13&gt;1,"OK — otimista limitado a 100%","OK"))))</f>
        <v/>
      </c>
    </row>
    <row r="27" ht="24" customHeight="1">
      <c r="A27" s="30" t="n"/>
      <c r="B27" s="32" t="n"/>
      <c r="C27" s="32" t="n"/>
      <c r="D27" s="48" t="n"/>
      <c r="E27" s="25" t="n"/>
      <c r="F27" s="49" t="n"/>
      <c r="G27" s="48" t="n"/>
      <c r="H27" s="29">
        <f>IF(OR($A27&lt;&gt;"Sim",$B27="",$D27="",$E27=""),0,'Parâmetros'!$B$7*$D27)</f>
        <v/>
      </c>
      <c r="I27" s="29">
        <f>IFERROR(ROUNDDOWN($H27/$E27,0),0)</f>
        <v/>
      </c>
      <c r="J27" s="29">
        <f>IF($I27=0,0,ROUND($I27*MIN(1,IF($G27="",'Parâmetros'!$B$6,$G27)*'Parâmetros'!$B$11),0))</f>
        <v/>
      </c>
      <c r="K27" s="50">
        <f>IFERROR($J27*$F27*'Parâmetros'!$C$11,0)</f>
        <v/>
      </c>
      <c r="L27" s="29">
        <f>IF($I27=0,0,ROUND($I27*MIN(1,IF($G27="",'Parâmetros'!$B$6,$G27)*'Parâmetros'!$B$12),0))</f>
        <v/>
      </c>
      <c r="M27" s="50">
        <f>IFERROR($L27*$F27*'Parâmetros'!$C$12,0)</f>
        <v/>
      </c>
      <c r="N27" s="29">
        <f>IF($I27=0,0,ROUND($I27*MIN(1,IF($G27="",'Parâmetros'!$B$6,$G27)*'Parâmetros'!$B$13),0))</f>
        <v/>
      </c>
      <c r="O27" s="50">
        <f>IFERROR($N27*$F27*'Parâmetros'!$C$13,0)</f>
        <v/>
      </c>
      <c r="P27" s="35">
        <f>IF($A27&lt;&gt;"Sim","Inativa",IF($B27="","Preencher serviço",IF(OR($C27="",$D27="",$D27&lt;=0,$E27="",$E27&lt;=0,$F27="",$F27&lt;=0),"Revisar dados",IF(IF($G27="",'Parâmetros'!$B$6,$G27)*'Parâmetros'!$B$13&gt;1,"OK — otimista limitado a 100%","OK"))))</f>
        <v/>
      </c>
    </row>
    <row r="28" ht="24" customHeight="1">
      <c r="A28" s="30" t="n"/>
      <c r="B28" s="32" t="n"/>
      <c r="C28" s="32" t="n"/>
      <c r="D28" s="48" t="n"/>
      <c r="E28" s="25" t="n"/>
      <c r="F28" s="49" t="n"/>
      <c r="G28" s="48" t="n"/>
      <c r="H28" s="29">
        <f>IF(OR($A28&lt;&gt;"Sim",$B28="",$D28="",$E28=""),0,'Parâmetros'!$B$7*$D28)</f>
        <v/>
      </c>
      <c r="I28" s="29">
        <f>IFERROR(ROUNDDOWN($H28/$E28,0),0)</f>
        <v/>
      </c>
      <c r="J28" s="29">
        <f>IF($I28=0,0,ROUND($I28*MIN(1,IF($G28="",'Parâmetros'!$B$6,$G28)*'Parâmetros'!$B$11),0))</f>
        <v/>
      </c>
      <c r="K28" s="50">
        <f>IFERROR($J28*$F28*'Parâmetros'!$C$11,0)</f>
        <v/>
      </c>
      <c r="L28" s="29">
        <f>IF($I28=0,0,ROUND($I28*MIN(1,IF($G28="",'Parâmetros'!$B$6,$G28)*'Parâmetros'!$B$12),0))</f>
        <v/>
      </c>
      <c r="M28" s="50">
        <f>IFERROR($L28*$F28*'Parâmetros'!$C$12,0)</f>
        <v/>
      </c>
      <c r="N28" s="29">
        <f>IF($I28=0,0,ROUND($I28*MIN(1,IF($G28="",'Parâmetros'!$B$6,$G28)*'Parâmetros'!$B$13),0))</f>
        <v/>
      </c>
      <c r="O28" s="50">
        <f>IFERROR($N28*$F28*'Parâmetros'!$C$13,0)</f>
        <v/>
      </c>
      <c r="P28" s="35">
        <f>IF($A28&lt;&gt;"Sim","Inativa",IF($B28="","Preencher serviço",IF(OR($C28="",$D28="",$D28&lt;=0,$E28="",$E28&lt;=0,$F28="",$F28&lt;=0),"Revisar dados",IF(IF($G28="",'Parâmetros'!$B$6,$G28)*'Parâmetros'!$B$13&gt;1,"OK — otimista limitado a 100%","OK"))))</f>
        <v/>
      </c>
    </row>
    <row r="29" ht="24" customHeight="1">
      <c r="A29" s="30" t="n"/>
      <c r="B29" s="32" t="n"/>
      <c r="C29" s="32" t="n"/>
      <c r="D29" s="48" t="n"/>
      <c r="E29" s="25" t="n"/>
      <c r="F29" s="49" t="n"/>
      <c r="G29" s="48" t="n"/>
      <c r="H29" s="29">
        <f>IF(OR($A29&lt;&gt;"Sim",$B29="",$D29="",$E29=""),0,'Parâmetros'!$B$7*$D29)</f>
        <v/>
      </c>
      <c r="I29" s="29">
        <f>IFERROR(ROUNDDOWN($H29/$E29,0),0)</f>
        <v/>
      </c>
      <c r="J29" s="29">
        <f>IF($I29=0,0,ROUND($I29*MIN(1,IF($G29="",'Parâmetros'!$B$6,$G29)*'Parâmetros'!$B$11),0))</f>
        <v/>
      </c>
      <c r="K29" s="50">
        <f>IFERROR($J29*$F29*'Parâmetros'!$C$11,0)</f>
        <v/>
      </c>
      <c r="L29" s="29">
        <f>IF($I29=0,0,ROUND($I29*MIN(1,IF($G29="",'Parâmetros'!$B$6,$G29)*'Parâmetros'!$B$12),0))</f>
        <v/>
      </c>
      <c r="M29" s="50">
        <f>IFERROR($L29*$F29*'Parâmetros'!$C$12,0)</f>
        <v/>
      </c>
      <c r="N29" s="29">
        <f>IF($I29=0,0,ROUND($I29*MIN(1,IF($G29="",'Parâmetros'!$B$6,$G29)*'Parâmetros'!$B$13),0))</f>
        <v/>
      </c>
      <c r="O29" s="50">
        <f>IFERROR($N29*$F29*'Parâmetros'!$C$13,0)</f>
        <v/>
      </c>
      <c r="P29" s="35">
        <f>IF($A29&lt;&gt;"Sim","Inativa",IF($B29="","Preencher serviço",IF(OR($C29="",$D29="",$D29&lt;=0,$E29="",$E29&lt;=0,$F29="",$F29&lt;=0),"Revisar dados",IF(IF($G29="",'Parâmetros'!$B$6,$G29)*'Parâmetros'!$B$13&gt;1,"OK — otimista limitado a 100%","OK"))))</f>
        <v/>
      </c>
    </row>
    <row r="30" ht="24" customHeight="1">
      <c r="A30" s="30" t="n"/>
      <c r="B30" s="32" t="n"/>
      <c r="C30" s="32" t="n"/>
      <c r="D30" s="48" t="n"/>
      <c r="E30" s="25" t="n"/>
      <c r="F30" s="49" t="n"/>
      <c r="G30" s="48" t="n"/>
      <c r="H30" s="29">
        <f>IF(OR($A30&lt;&gt;"Sim",$B30="",$D30="",$E30=""),0,'Parâmetros'!$B$7*$D30)</f>
        <v/>
      </c>
      <c r="I30" s="29">
        <f>IFERROR(ROUNDDOWN($H30/$E30,0),0)</f>
        <v/>
      </c>
      <c r="J30" s="29">
        <f>IF($I30=0,0,ROUND($I30*MIN(1,IF($G30="",'Parâmetros'!$B$6,$G30)*'Parâmetros'!$B$11),0))</f>
        <v/>
      </c>
      <c r="K30" s="50">
        <f>IFERROR($J30*$F30*'Parâmetros'!$C$11,0)</f>
        <v/>
      </c>
      <c r="L30" s="29">
        <f>IF($I30=0,0,ROUND($I30*MIN(1,IF($G30="",'Parâmetros'!$B$6,$G30)*'Parâmetros'!$B$12),0))</f>
        <v/>
      </c>
      <c r="M30" s="50">
        <f>IFERROR($L30*$F30*'Parâmetros'!$C$12,0)</f>
        <v/>
      </c>
      <c r="N30" s="29">
        <f>IF($I30=0,0,ROUND($I30*MIN(1,IF($G30="",'Parâmetros'!$B$6,$G30)*'Parâmetros'!$B$13),0))</f>
        <v/>
      </c>
      <c r="O30" s="50">
        <f>IFERROR($N30*$F30*'Parâmetros'!$C$13,0)</f>
        <v/>
      </c>
      <c r="P30" s="35">
        <f>IF($A30&lt;&gt;"Sim","Inativa",IF($B30="","Preencher serviço",IF(OR($C30="",$D30="",$D30&lt;=0,$E30="",$E30&lt;=0,$F30="",$F30&lt;=0),"Revisar dados",IF(IF($G30="",'Parâmetros'!$B$6,$G30)*'Parâmetros'!$B$13&gt;1,"OK — otimista limitado a 100%","OK"))))</f>
        <v/>
      </c>
    </row>
    <row r="31" ht="24" customHeight="1">
      <c r="A31" s="30" t="n"/>
      <c r="B31" s="32" t="n"/>
      <c r="C31" s="32" t="n"/>
      <c r="D31" s="48" t="n"/>
      <c r="E31" s="25" t="n"/>
      <c r="F31" s="49" t="n"/>
      <c r="G31" s="48" t="n"/>
      <c r="H31" s="29">
        <f>IF(OR($A31&lt;&gt;"Sim",$B31="",$D31="",$E31=""),0,'Parâmetros'!$B$7*$D31)</f>
        <v/>
      </c>
      <c r="I31" s="29">
        <f>IFERROR(ROUNDDOWN($H31/$E31,0),0)</f>
        <v/>
      </c>
      <c r="J31" s="29">
        <f>IF($I31=0,0,ROUND($I31*MIN(1,IF($G31="",'Parâmetros'!$B$6,$G31)*'Parâmetros'!$B$11),0))</f>
        <v/>
      </c>
      <c r="K31" s="50">
        <f>IFERROR($J31*$F31*'Parâmetros'!$C$11,0)</f>
        <v/>
      </c>
      <c r="L31" s="29">
        <f>IF($I31=0,0,ROUND($I31*MIN(1,IF($G31="",'Parâmetros'!$B$6,$G31)*'Parâmetros'!$B$12),0))</f>
        <v/>
      </c>
      <c r="M31" s="50">
        <f>IFERROR($L31*$F31*'Parâmetros'!$C$12,0)</f>
        <v/>
      </c>
      <c r="N31" s="29">
        <f>IF($I31=0,0,ROUND($I31*MIN(1,IF($G31="",'Parâmetros'!$B$6,$G31)*'Parâmetros'!$B$13),0))</f>
        <v/>
      </c>
      <c r="O31" s="50">
        <f>IFERROR($N31*$F31*'Parâmetros'!$C$13,0)</f>
        <v/>
      </c>
      <c r="P31" s="35">
        <f>IF($A31&lt;&gt;"Sim","Inativa",IF($B31="","Preencher serviço",IF(OR($C31="",$D31="",$D31&lt;=0,$E31="",$E31&lt;=0,$F31="",$F31&lt;=0),"Revisar dados",IF(IF($G31="",'Parâmetros'!$B$6,$G31)*'Parâmetros'!$B$13&gt;1,"OK — otimista limitado a 100%","OK"))))</f>
        <v/>
      </c>
    </row>
    <row r="32" ht="24" customHeight="1">
      <c r="A32" s="30" t="n"/>
      <c r="B32" s="32" t="n"/>
      <c r="C32" s="32" t="n"/>
      <c r="D32" s="48" t="n"/>
      <c r="E32" s="25" t="n"/>
      <c r="F32" s="49" t="n"/>
      <c r="G32" s="48" t="n"/>
      <c r="H32" s="29">
        <f>IF(OR($A32&lt;&gt;"Sim",$B32="",$D32="",$E32=""),0,'Parâmetros'!$B$7*$D32)</f>
        <v/>
      </c>
      <c r="I32" s="29">
        <f>IFERROR(ROUNDDOWN($H32/$E32,0),0)</f>
        <v/>
      </c>
      <c r="J32" s="29">
        <f>IF($I32=0,0,ROUND($I32*MIN(1,IF($G32="",'Parâmetros'!$B$6,$G32)*'Parâmetros'!$B$11),0))</f>
        <v/>
      </c>
      <c r="K32" s="50">
        <f>IFERROR($J32*$F32*'Parâmetros'!$C$11,0)</f>
        <v/>
      </c>
      <c r="L32" s="29">
        <f>IF($I32=0,0,ROUND($I32*MIN(1,IF($G32="",'Parâmetros'!$B$6,$G32)*'Parâmetros'!$B$12),0))</f>
        <v/>
      </c>
      <c r="M32" s="50">
        <f>IFERROR($L32*$F32*'Parâmetros'!$C$12,0)</f>
        <v/>
      </c>
      <c r="N32" s="29">
        <f>IF($I32=0,0,ROUND($I32*MIN(1,IF($G32="",'Parâmetros'!$B$6,$G32)*'Parâmetros'!$B$13),0))</f>
        <v/>
      </c>
      <c r="O32" s="50">
        <f>IFERROR($N32*$F32*'Parâmetros'!$C$13,0)</f>
        <v/>
      </c>
      <c r="P32" s="35">
        <f>IF($A32&lt;&gt;"Sim","Inativa",IF($B32="","Preencher serviço",IF(OR($C32="",$D32="",$D32&lt;=0,$E32="",$E32&lt;=0,$F32="",$F32&lt;=0),"Revisar dados",IF(IF($G32="",'Parâmetros'!$B$6,$G32)*'Parâmetros'!$B$13&gt;1,"OK — otimista limitado a 100%","OK"))))</f>
        <v/>
      </c>
    </row>
    <row r="33" ht="24" customHeight="1">
      <c r="A33" s="30" t="n"/>
      <c r="B33" s="32" t="n"/>
      <c r="C33" s="32" t="n"/>
      <c r="D33" s="48" t="n"/>
      <c r="E33" s="25" t="n"/>
      <c r="F33" s="49" t="n"/>
      <c r="G33" s="48" t="n"/>
      <c r="H33" s="29">
        <f>IF(OR($A33&lt;&gt;"Sim",$B33="",$D33="",$E33=""),0,'Parâmetros'!$B$7*$D33)</f>
        <v/>
      </c>
      <c r="I33" s="29">
        <f>IFERROR(ROUNDDOWN($H33/$E33,0),0)</f>
        <v/>
      </c>
      <c r="J33" s="29">
        <f>IF($I33=0,0,ROUND($I33*MIN(1,IF($G33="",'Parâmetros'!$B$6,$G33)*'Parâmetros'!$B$11),0))</f>
        <v/>
      </c>
      <c r="K33" s="50">
        <f>IFERROR($J33*$F33*'Parâmetros'!$C$11,0)</f>
        <v/>
      </c>
      <c r="L33" s="29">
        <f>IF($I33=0,0,ROUND($I33*MIN(1,IF($G33="",'Parâmetros'!$B$6,$G33)*'Parâmetros'!$B$12),0))</f>
        <v/>
      </c>
      <c r="M33" s="50">
        <f>IFERROR($L33*$F33*'Parâmetros'!$C$12,0)</f>
        <v/>
      </c>
      <c r="N33" s="29">
        <f>IF($I33=0,0,ROUND($I33*MIN(1,IF($G33="",'Parâmetros'!$B$6,$G33)*'Parâmetros'!$B$13),0))</f>
        <v/>
      </c>
      <c r="O33" s="50">
        <f>IFERROR($N33*$F33*'Parâmetros'!$C$13,0)</f>
        <v/>
      </c>
      <c r="P33" s="35">
        <f>IF($A33&lt;&gt;"Sim","Inativa",IF($B33="","Preencher serviço",IF(OR($C33="",$D33="",$D33&lt;=0,$E33="",$E33&lt;=0,$F33="",$F33&lt;=0),"Revisar dados",IF(IF($G33="",'Parâmetros'!$B$6,$G33)*'Parâmetros'!$B$13&gt;1,"OK — otimista limitado a 100%","OK"))))</f>
        <v/>
      </c>
    </row>
    <row r="34" ht="24" customHeight="1">
      <c r="A34" s="30" t="n"/>
      <c r="B34" s="32" t="n"/>
      <c r="C34" s="32" t="n"/>
      <c r="D34" s="48" t="n"/>
      <c r="E34" s="25" t="n"/>
      <c r="F34" s="49" t="n"/>
      <c r="G34" s="48" t="n"/>
      <c r="H34" s="29">
        <f>IF(OR($A34&lt;&gt;"Sim",$B34="",$D34="",$E34=""),0,'Parâmetros'!$B$7*$D34)</f>
        <v/>
      </c>
      <c r="I34" s="29">
        <f>IFERROR(ROUNDDOWN($H34/$E34,0),0)</f>
        <v/>
      </c>
      <c r="J34" s="29">
        <f>IF($I34=0,0,ROUND($I34*MIN(1,IF($G34="",'Parâmetros'!$B$6,$G34)*'Parâmetros'!$B$11),0))</f>
        <v/>
      </c>
      <c r="K34" s="50">
        <f>IFERROR($J34*$F34*'Parâmetros'!$C$11,0)</f>
        <v/>
      </c>
      <c r="L34" s="29">
        <f>IF($I34=0,0,ROUND($I34*MIN(1,IF($G34="",'Parâmetros'!$B$6,$G34)*'Parâmetros'!$B$12),0))</f>
        <v/>
      </c>
      <c r="M34" s="50">
        <f>IFERROR($L34*$F34*'Parâmetros'!$C$12,0)</f>
        <v/>
      </c>
      <c r="N34" s="29">
        <f>IF($I34=0,0,ROUND($I34*MIN(1,IF($G34="",'Parâmetros'!$B$6,$G34)*'Parâmetros'!$B$13),0))</f>
        <v/>
      </c>
      <c r="O34" s="50">
        <f>IFERROR($N34*$F34*'Parâmetros'!$C$13,0)</f>
        <v/>
      </c>
      <c r="P34" s="35">
        <f>IF($A34&lt;&gt;"Sim","Inativa",IF($B34="","Preencher serviço",IF(OR($C34="",$D34="",$D34&lt;=0,$E34="",$E34&lt;=0,$F34="",$F34&lt;=0),"Revisar dados",IF(IF($G34="",'Parâmetros'!$B$6,$G34)*'Parâmetros'!$B$13&gt;1,"OK — otimista limitado a 100%","OK"))))</f>
        <v/>
      </c>
    </row>
    <row r="35" ht="24" customHeight="1">
      <c r="A35" s="30" t="n"/>
      <c r="B35" s="32" t="n"/>
      <c r="C35" s="32" t="n"/>
      <c r="D35" s="48" t="n"/>
      <c r="E35" s="25" t="n"/>
      <c r="F35" s="49" t="n"/>
      <c r="G35" s="48" t="n"/>
      <c r="H35" s="29">
        <f>IF(OR($A35&lt;&gt;"Sim",$B35="",$D35="",$E35=""),0,'Parâmetros'!$B$7*$D35)</f>
        <v/>
      </c>
      <c r="I35" s="29">
        <f>IFERROR(ROUNDDOWN($H35/$E35,0),0)</f>
        <v/>
      </c>
      <c r="J35" s="29">
        <f>IF($I35=0,0,ROUND($I35*MIN(1,IF($G35="",'Parâmetros'!$B$6,$G35)*'Parâmetros'!$B$11),0))</f>
        <v/>
      </c>
      <c r="K35" s="50">
        <f>IFERROR($J35*$F35*'Parâmetros'!$C$11,0)</f>
        <v/>
      </c>
      <c r="L35" s="29">
        <f>IF($I35=0,0,ROUND($I35*MIN(1,IF($G35="",'Parâmetros'!$B$6,$G35)*'Parâmetros'!$B$12),0))</f>
        <v/>
      </c>
      <c r="M35" s="50">
        <f>IFERROR($L35*$F35*'Parâmetros'!$C$12,0)</f>
        <v/>
      </c>
      <c r="N35" s="29">
        <f>IF($I35=0,0,ROUND($I35*MIN(1,IF($G35="",'Parâmetros'!$B$6,$G35)*'Parâmetros'!$B$13),0))</f>
        <v/>
      </c>
      <c r="O35" s="50">
        <f>IFERROR($N35*$F35*'Parâmetros'!$C$13,0)</f>
        <v/>
      </c>
      <c r="P35" s="35">
        <f>IF($A35&lt;&gt;"Sim","Inativa",IF($B35="","Preencher serviço",IF(OR($C35="",$D35="",$D35&lt;=0,$E35="",$E35&lt;=0,$F35="",$F35&lt;=0),"Revisar dados",IF(IF($G35="",'Parâmetros'!$B$6,$G35)*'Parâmetros'!$B$13&gt;1,"OK — otimista limitado a 100%","OK"))))</f>
        <v/>
      </c>
    </row>
    <row r="36" ht="24" customHeight="1">
      <c r="A36" s="30" t="n"/>
      <c r="B36" s="32" t="n"/>
      <c r="C36" s="32" t="n"/>
      <c r="D36" s="48" t="n"/>
      <c r="E36" s="25" t="n"/>
      <c r="F36" s="49" t="n"/>
      <c r="G36" s="48" t="n"/>
      <c r="H36" s="29">
        <f>IF(OR($A36&lt;&gt;"Sim",$B36="",$D36="",$E36=""),0,'Parâmetros'!$B$7*$D36)</f>
        <v/>
      </c>
      <c r="I36" s="29">
        <f>IFERROR(ROUNDDOWN($H36/$E36,0),0)</f>
        <v/>
      </c>
      <c r="J36" s="29">
        <f>IF($I36=0,0,ROUND($I36*MIN(1,IF($G36="",'Parâmetros'!$B$6,$G36)*'Parâmetros'!$B$11),0))</f>
        <v/>
      </c>
      <c r="K36" s="50">
        <f>IFERROR($J36*$F36*'Parâmetros'!$C$11,0)</f>
        <v/>
      </c>
      <c r="L36" s="29">
        <f>IF($I36=0,0,ROUND($I36*MIN(1,IF($G36="",'Parâmetros'!$B$6,$G36)*'Parâmetros'!$B$12),0))</f>
        <v/>
      </c>
      <c r="M36" s="50">
        <f>IFERROR($L36*$F36*'Parâmetros'!$C$12,0)</f>
        <v/>
      </c>
      <c r="N36" s="29">
        <f>IF($I36=0,0,ROUND($I36*MIN(1,IF($G36="",'Parâmetros'!$B$6,$G36)*'Parâmetros'!$B$13),0))</f>
        <v/>
      </c>
      <c r="O36" s="50">
        <f>IFERROR($N36*$F36*'Parâmetros'!$C$13,0)</f>
        <v/>
      </c>
      <c r="P36" s="35">
        <f>IF($A36&lt;&gt;"Sim","Inativa",IF($B36="","Preencher serviço",IF(OR($C36="",$D36="",$D36&lt;=0,$E36="",$E36&lt;=0,$F36="",$F36&lt;=0),"Revisar dados",IF(IF($G36="",'Parâmetros'!$B$6,$G36)*'Parâmetros'!$B$13&gt;1,"OK — otimista limitado a 100%","OK"))))</f>
        <v/>
      </c>
    </row>
    <row r="37" ht="24" customHeight="1">
      <c r="A37" s="30" t="n"/>
      <c r="B37" s="32" t="n"/>
      <c r="C37" s="32" t="n"/>
      <c r="D37" s="48" t="n"/>
      <c r="E37" s="25" t="n"/>
      <c r="F37" s="49" t="n"/>
      <c r="G37" s="48" t="n"/>
      <c r="H37" s="29">
        <f>IF(OR($A37&lt;&gt;"Sim",$B37="",$D37="",$E37=""),0,'Parâmetros'!$B$7*$D37)</f>
        <v/>
      </c>
      <c r="I37" s="29">
        <f>IFERROR(ROUNDDOWN($H37/$E37,0),0)</f>
        <v/>
      </c>
      <c r="J37" s="29">
        <f>IF($I37=0,0,ROUND($I37*MIN(1,IF($G37="",'Parâmetros'!$B$6,$G37)*'Parâmetros'!$B$11),0))</f>
        <v/>
      </c>
      <c r="K37" s="50">
        <f>IFERROR($J37*$F37*'Parâmetros'!$C$11,0)</f>
        <v/>
      </c>
      <c r="L37" s="29">
        <f>IF($I37=0,0,ROUND($I37*MIN(1,IF($G37="",'Parâmetros'!$B$6,$G37)*'Parâmetros'!$B$12),0))</f>
        <v/>
      </c>
      <c r="M37" s="50">
        <f>IFERROR($L37*$F37*'Parâmetros'!$C$12,0)</f>
        <v/>
      </c>
      <c r="N37" s="29">
        <f>IF($I37=0,0,ROUND($I37*MIN(1,IF($G37="",'Parâmetros'!$B$6,$G37)*'Parâmetros'!$B$13),0))</f>
        <v/>
      </c>
      <c r="O37" s="50">
        <f>IFERROR($N37*$F37*'Parâmetros'!$C$13,0)</f>
        <v/>
      </c>
      <c r="P37" s="35">
        <f>IF($A37&lt;&gt;"Sim","Inativa",IF($B37="","Preencher serviço",IF(OR($C37="",$D37="",$D37&lt;=0,$E37="",$E37&lt;=0,$F37="",$F37&lt;=0),"Revisar dados",IF(IF($G37="",'Parâmetros'!$B$6,$G37)*'Parâmetros'!$B$13&gt;1,"OK — otimista limitado a 100%","OK"))))</f>
        <v/>
      </c>
    </row>
    <row r="38" ht="24" customHeight="1">
      <c r="A38" s="30" t="n"/>
      <c r="B38" s="32" t="n"/>
      <c r="C38" s="32" t="n"/>
      <c r="D38" s="48" t="n"/>
      <c r="E38" s="25" t="n"/>
      <c r="F38" s="49" t="n"/>
      <c r="G38" s="48" t="n"/>
      <c r="H38" s="29">
        <f>IF(OR($A38&lt;&gt;"Sim",$B38="",$D38="",$E38=""),0,'Parâmetros'!$B$7*$D38)</f>
        <v/>
      </c>
      <c r="I38" s="29">
        <f>IFERROR(ROUNDDOWN($H38/$E38,0),0)</f>
        <v/>
      </c>
      <c r="J38" s="29">
        <f>IF($I38=0,0,ROUND($I38*MIN(1,IF($G38="",'Parâmetros'!$B$6,$G38)*'Parâmetros'!$B$11),0))</f>
        <v/>
      </c>
      <c r="K38" s="50">
        <f>IFERROR($J38*$F38*'Parâmetros'!$C$11,0)</f>
        <v/>
      </c>
      <c r="L38" s="29">
        <f>IF($I38=0,0,ROUND($I38*MIN(1,IF($G38="",'Parâmetros'!$B$6,$G38)*'Parâmetros'!$B$12),0))</f>
        <v/>
      </c>
      <c r="M38" s="50">
        <f>IFERROR($L38*$F38*'Parâmetros'!$C$12,0)</f>
        <v/>
      </c>
      <c r="N38" s="29">
        <f>IF($I38=0,0,ROUND($I38*MIN(1,IF($G38="",'Parâmetros'!$B$6,$G38)*'Parâmetros'!$B$13),0))</f>
        <v/>
      </c>
      <c r="O38" s="50">
        <f>IFERROR($N38*$F38*'Parâmetros'!$C$13,0)</f>
        <v/>
      </c>
      <c r="P38" s="35">
        <f>IF($A38&lt;&gt;"Sim","Inativa",IF($B38="","Preencher serviço",IF(OR($C38="",$D38="",$D38&lt;=0,$E38="",$E38&lt;=0,$F38="",$F38&lt;=0),"Revisar dados",IF(IF($G38="",'Parâmetros'!$B$6,$G38)*'Parâmetros'!$B$13&gt;1,"OK — otimista limitado a 100%","OK"))))</f>
        <v/>
      </c>
    </row>
    <row r="39" ht="24" customHeight="1">
      <c r="A39" s="30" t="n"/>
      <c r="B39" s="32" t="n"/>
      <c r="C39" s="32" t="n"/>
      <c r="D39" s="48" t="n"/>
      <c r="E39" s="25" t="n"/>
      <c r="F39" s="49" t="n"/>
      <c r="G39" s="48" t="n"/>
      <c r="H39" s="29">
        <f>IF(OR($A39&lt;&gt;"Sim",$B39="",$D39="",$E39=""),0,'Parâmetros'!$B$7*$D39)</f>
        <v/>
      </c>
      <c r="I39" s="29">
        <f>IFERROR(ROUNDDOWN($H39/$E39,0),0)</f>
        <v/>
      </c>
      <c r="J39" s="29">
        <f>IF($I39=0,0,ROUND($I39*MIN(1,IF($G39="",'Parâmetros'!$B$6,$G39)*'Parâmetros'!$B$11),0))</f>
        <v/>
      </c>
      <c r="K39" s="50">
        <f>IFERROR($J39*$F39*'Parâmetros'!$C$11,0)</f>
        <v/>
      </c>
      <c r="L39" s="29">
        <f>IF($I39=0,0,ROUND($I39*MIN(1,IF($G39="",'Parâmetros'!$B$6,$G39)*'Parâmetros'!$B$12),0))</f>
        <v/>
      </c>
      <c r="M39" s="50">
        <f>IFERROR($L39*$F39*'Parâmetros'!$C$12,0)</f>
        <v/>
      </c>
      <c r="N39" s="29">
        <f>IF($I39=0,0,ROUND($I39*MIN(1,IF($G39="",'Parâmetros'!$B$6,$G39)*'Parâmetros'!$B$13),0))</f>
        <v/>
      </c>
      <c r="O39" s="50">
        <f>IFERROR($N39*$F39*'Parâmetros'!$C$13,0)</f>
        <v/>
      </c>
      <c r="P39" s="35">
        <f>IF($A39&lt;&gt;"Sim","Inativa",IF($B39="","Preencher serviço",IF(OR($C39="",$D39="",$D39&lt;=0,$E39="",$E39&lt;=0,$F39="",$F39&lt;=0),"Revisar dados",IF(IF($G39="",'Parâmetros'!$B$6,$G39)*'Parâmetros'!$B$13&gt;1,"OK — otimista limitado a 100%","OK"))))</f>
        <v/>
      </c>
    </row>
    <row r="40" ht="24" customHeight="1">
      <c r="A40" s="30" t="n"/>
      <c r="B40" s="32" t="n"/>
      <c r="C40" s="32" t="n"/>
      <c r="D40" s="48" t="n"/>
      <c r="E40" s="25" t="n"/>
      <c r="F40" s="49" t="n"/>
      <c r="G40" s="48" t="n"/>
      <c r="H40" s="29">
        <f>IF(OR($A40&lt;&gt;"Sim",$B40="",$D40="",$E40=""),0,'Parâmetros'!$B$7*$D40)</f>
        <v/>
      </c>
      <c r="I40" s="29">
        <f>IFERROR(ROUNDDOWN($H40/$E40,0),0)</f>
        <v/>
      </c>
      <c r="J40" s="29">
        <f>IF($I40=0,0,ROUND($I40*MIN(1,IF($G40="",'Parâmetros'!$B$6,$G40)*'Parâmetros'!$B$11),0))</f>
        <v/>
      </c>
      <c r="K40" s="50">
        <f>IFERROR($J40*$F40*'Parâmetros'!$C$11,0)</f>
        <v/>
      </c>
      <c r="L40" s="29">
        <f>IF($I40=0,0,ROUND($I40*MIN(1,IF($G40="",'Parâmetros'!$B$6,$G40)*'Parâmetros'!$B$12),0))</f>
        <v/>
      </c>
      <c r="M40" s="50">
        <f>IFERROR($L40*$F40*'Parâmetros'!$C$12,0)</f>
        <v/>
      </c>
      <c r="N40" s="29">
        <f>IF($I40=0,0,ROUND($I40*MIN(1,IF($G40="",'Parâmetros'!$B$6,$G40)*'Parâmetros'!$B$13),0))</f>
        <v/>
      </c>
      <c r="O40" s="50">
        <f>IFERROR($N40*$F40*'Parâmetros'!$C$13,0)</f>
        <v/>
      </c>
      <c r="P40" s="35">
        <f>IF($A40&lt;&gt;"Sim","Inativa",IF($B40="","Preencher serviço",IF(OR($C40="",$D40="",$D40&lt;=0,$E40="",$E40&lt;=0,$F40="",$F40&lt;=0),"Revisar dados",IF(IF($G40="",'Parâmetros'!$B$6,$G40)*'Parâmetros'!$B$13&gt;1,"OK — otimista limitado a 100%","OK"))))</f>
        <v/>
      </c>
    </row>
    <row r="41" ht="24" customHeight="1">
      <c r="A41" s="30" t="n"/>
      <c r="B41" s="32" t="n"/>
      <c r="C41" s="32" t="n"/>
      <c r="D41" s="48" t="n"/>
      <c r="E41" s="25" t="n"/>
      <c r="F41" s="49" t="n"/>
      <c r="G41" s="48" t="n"/>
      <c r="H41" s="29">
        <f>IF(OR($A41&lt;&gt;"Sim",$B41="",$D41="",$E41=""),0,'Parâmetros'!$B$7*$D41)</f>
        <v/>
      </c>
      <c r="I41" s="29">
        <f>IFERROR(ROUNDDOWN($H41/$E41,0),0)</f>
        <v/>
      </c>
      <c r="J41" s="29">
        <f>IF($I41=0,0,ROUND($I41*MIN(1,IF($G41="",'Parâmetros'!$B$6,$G41)*'Parâmetros'!$B$11),0))</f>
        <v/>
      </c>
      <c r="K41" s="50">
        <f>IFERROR($J41*$F41*'Parâmetros'!$C$11,0)</f>
        <v/>
      </c>
      <c r="L41" s="29">
        <f>IF($I41=0,0,ROUND($I41*MIN(1,IF($G41="",'Parâmetros'!$B$6,$G41)*'Parâmetros'!$B$12),0))</f>
        <v/>
      </c>
      <c r="M41" s="50">
        <f>IFERROR($L41*$F41*'Parâmetros'!$C$12,0)</f>
        <v/>
      </c>
      <c r="N41" s="29">
        <f>IF($I41=0,0,ROUND($I41*MIN(1,IF($G41="",'Parâmetros'!$B$6,$G41)*'Parâmetros'!$B$13),0))</f>
        <v/>
      </c>
      <c r="O41" s="50">
        <f>IFERROR($N41*$F41*'Parâmetros'!$C$13,0)</f>
        <v/>
      </c>
      <c r="P41" s="35">
        <f>IF($A41&lt;&gt;"Sim","Inativa",IF($B41="","Preencher serviço",IF(OR($C41="",$D41="",$D41&lt;=0,$E41="",$E41&lt;=0,$F41="",$F41&lt;=0),"Revisar dados",IF(IF($G41="",'Parâmetros'!$B$6,$G41)*'Parâmetros'!$B$13&gt;1,"OK — otimista limitado a 100%","OK"))))</f>
        <v/>
      </c>
    </row>
    <row r="42" ht="24" customHeight="1">
      <c r="A42" s="30" t="n"/>
      <c r="B42" s="32" t="n"/>
      <c r="C42" s="32" t="n"/>
      <c r="D42" s="48" t="n"/>
      <c r="E42" s="25" t="n"/>
      <c r="F42" s="49" t="n"/>
      <c r="G42" s="48" t="n"/>
      <c r="H42" s="29">
        <f>IF(OR($A42&lt;&gt;"Sim",$B42="",$D42="",$E42=""),0,'Parâmetros'!$B$7*$D42)</f>
        <v/>
      </c>
      <c r="I42" s="29">
        <f>IFERROR(ROUNDDOWN($H42/$E42,0),0)</f>
        <v/>
      </c>
      <c r="J42" s="29">
        <f>IF($I42=0,0,ROUND($I42*MIN(1,IF($G42="",'Parâmetros'!$B$6,$G42)*'Parâmetros'!$B$11),0))</f>
        <v/>
      </c>
      <c r="K42" s="50">
        <f>IFERROR($J42*$F42*'Parâmetros'!$C$11,0)</f>
        <v/>
      </c>
      <c r="L42" s="29">
        <f>IF($I42=0,0,ROUND($I42*MIN(1,IF($G42="",'Parâmetros'!$B$6,$G42)*'Parâmetros'!$B$12),0))</f>
        <v/>
      </c>
      <c r="M42" s="50">
        <f>IFERROR($L42*$F42*'Parâmetros'!$C$12,0)</f>
        <v/>
      </c>
      <c r="N42" s="29">
        <f>IF($I42=0,0,ROUND($I42*MIN(1,IF($G42="",'Parâmetros'!$B$6,$G42)*'Parâmetros'!$B$13),0))</f>
        <v/>
      </c>
      <c r="O42" s="50">
        <f>IFERROR($N42*$F42*'Parâmetros'!$C$13,0)</f>
        <v/>
      </c>
      <c r="P42" s="35">
        <f>IF($A42&lt;&gt;"Sim","Inativa",IF($B42="","Preencher serviço",IF(OR($C42="",$D42="",$D42&lt;=0,$E42="",$E42&lt;=0,$F42="",$F42&lt;=0),"Revisar dados",IF(IF($G42="",'Parâmetros'!$B$6,$G42)*'Parâmetros'!$B$13&gt;1,"OK — otimista limitado a 100%","OK"))))</f>
        <v/>
      </c>
    </row>
    <row r="43" ht="24" customHeight="1">
      <c r="A43" s="30" t="n"/>
      <c r="B43" s="32" t="n"/>
      <c r="C43" s="32" t="n"/>
      <c r="D43" s="48" t="n"/>
      <c r="E43" s="25" t="n"/>
      <c r="F43" s="49" t="n"/>
      <c r="G43" s="48" t="n"/>
      <c r="H43" s="29">
        <f>IF(OR($A43&lt;&gt;"Sim",$B43="",$D43="",$E43=""),0,'Parâmetros'!$B$7*$D43)</f>
        <v/>
      </c>
      <c r="I43" s="29">
        <f>IFERROR(ROUNDDOWN($H43/$E43,0),0)</f>
        <v/>
      </c>
      <c r="J43" s="29">
        <f>IF($I43=0,0,ROUND($I43*MIN(1,IF($G43="",'Parâmetros'!$B$6,$G43)*'Parâmetros'!$B$11),0))</f>
        <v/>
      </c>
      <c r="K43" s="50">
        <f>IFERROR($J43*$F43*'Parâmetros'!$C$11,0)</f>
        <v/>
      </c>
      <c r="L43" s="29">
        <f>IF($I43=0,0,ROUND($I43*MIN(1,IF($G43="",'Parâmetros'!$B$6,$G43)*'Parâmetros'!$B$12),0))</f>
        <v/>
      </c>
      <c r="M43" s="50">
        <f>IFERROR($L43*$F43*'Parâmetros'!$C$12,0)</f>
        <v/>
      </c>
      <c r="N43" s="29">
        <f>IF($I43=0,0,ROUND($I43*MIN(1,IF($G43="",'Parâmetros'!$B$6,$G43)*'Parâmetros'!$B$13),0))</f>
        <v/>
      </c>
      <c r="O43" s="50">
        <f>IFERROR($N43*$F43*'Parâmetros'!$C$13,0)</f>
        <v/>
      </c>
      <c r="P43" s="35">
        <f>IF($A43&lt;&gt;"Sim","Inativa",IF($B43="","Preencher serviço",IF(OR($C43="",$D43="",$D43&lt;=0,$E43="",$E43&lt;=0,$F43="",$F43&lt;=0),"Revisar dados",IF(IF($G43="",'Parâmetros'!$B$6,$G43)*'Parâmetros'!$B$13&gt;1,"OK — otimista limitado a 100%","OK"))))</f>
        <v/>
      </c>
    </row>
    <row r="44" ht="24" customHeight="1">
      <c r="A44" s="30" t="n"/>
      <c r="B44" s="32" t="n"/>
      <c r="C44" s="32" t="n"/>
      <c r="D44" s="48" t="n"/>
      <c r="E44" s="25" t="n"/>
      <c r="F44" s="49" t="n"/>
      <c r="G44" s="48" t="n"/>
      <c r="H44" s="29">
        <f>IF(OR($A44&lt;&gt;"Sim",$B44="",$D44="",$E44=""),0,'Parâmetros'!$B$7*$D44)</f>
        <v/>
      </c>
      <c r="I44" s="29">
        <f>IFERROR(ROUNDDOWN($H44/$E44,0),0)</f>
        <v/>
      </c>
      <c r="J44" s="29">
        <f>IF($I44=0,0,ROUND($I44*MIN(1,IF($G44="",'Parâmetros'!$B$6,$G44)*'Parâmetros'!$B$11),0))</f>
        <v/>
      </c>
      <c r="K44" s="50">
        <f>IFERROR($J44*$F44*'Parâmetros'!$C$11,0)</f>
        <v/>
      </c>
      <c r="L44" s="29">
        <f>IF($I44=0,0,ROUND($I44*MIN(1,IF($G44="",'Parâmetros'!$B$6,$G44)*'Parâmetros'!$B$12),0))</f>
        <v/>
      </c>
      <c r="M44" s="50">
        <f>IFERROR($L44*$F44*'Parâmetros'!$C$12,0)</f>
        <v/>
      </c>
      <c r="N44" s="29">
        <f>IF($I44=0,0,ROUND($I44*MIN(1,IF($G44="",'Parâmetros'!$B$6,$G44)*'Parâmetros'!$B$13),0))</f>
        <v/>
      </c>
      <c r="O44" s="50">
        <f>IFERROR($N44*$F44*'Parâmetros'!$C$13,0)</f>
        <v/>
      </c>
      <c r="P44" s="35">
        <f>IF($A44&lt;&gt;"Sim","Inativa",IF($B44="","Preencher serviço",IF(OR($C44="",$D44="",$D44&lt;=0,$E44="",$E44&lt;=0,$F44="",$F44&lt;=0),"Revisar dados",IF(IF($G44="",'Parâmetros'!$B$6,$G44)*'Parâmetros'!$B$13&gt;1,"OK — otimista limitado a 100%","OK"))))</f>
        <v/>
      </c>
    </row>
    <row r="45" ht="24" customHeight="1">
      <c r="A45" s="30" t="n"/>
      <c r="B45" s="32" t="n"/>
      <c r="C45" s="32" t="n"/>
      <c r="D45" s="48" t="n"/>
      <c r="E45" s="25" t="n"/>
      <c r="F45" s="49" t="n"/>
      <c r="G45" s="48" t="n"/>
      <c r="H45" s="29">
        <f>IF(OR($A45&lt;&gt;"Sim",$B45="",$D45="",$E45=""),0,'Parâmetros'!$B$7*$D45)</f>
        <v/>
      </c>
      <c r="I45" s="29">
        <f>IFERROR(ROUNDDOWN($H45/$E45,0),0)</f>
        <v/>
      </c>
      <c r="J45" s="29">
        <f>IF($I45=0,0,ROUND($I45*MIN(1,IF($G45="",'Parâmetros'!$B$6,$G45)*'Parâmetros'!$B$11),0))</f>
        <v/>
      </c>
      <c r="K45" s="50">
        <f>IFERROR($J45*$F45*'Parâmetros'!$C$11,0)</f>
        <v/>
      </c>
      <c r="L45" s="29">
        <f>IF($I45=0,0,ROUND($I45*MIN(1,IF($G45="",'Parâmetros'!$B$6,$G45)*'Parâmetros'!$B$12),0))</f>
        <v/>
      </c>
      <c r="M45" s="50">
        <f>IFERROR($L45*$F45*'Parâmetros'!$C$12,0)</f>
        <v/>
      </c>
      <c r="N45" s="29">
        <f>IF($I45=0,0,ROUND($I45*MIN(1,IF($G45="",'Parâmetros'!$B$6,$G45)*'Parâmetros'!$B$13),0))</f>
        <v/>
      </c>
      <c r="O45" s="50">
        <f>IFERROR($N45*$F45*'Parâmetros'!$C$13,0)</f>
        <v/>
      </c>
      <c r="P45" s="35">
        <f>IF($A45&lt;&gt;"Sim","Inativa",IF($B45="","Preencher serviço",IF(OR($C45="",$D45="",$D45&lt;=0,$E45="",$E45&lt;=0,$F45="",$F45&lt;=0),"Revisar dados",IF(IF($G45="",'Parâmetros'!$B$6,$G45)*'Parâmetros'!$B$13&gt;1,"OK — otimista limitado a 100%","OK"))))</f>
        <v/>
      </c>
    </row>
    <row r="46" ht="24" customHeight="1">
      <c r="A46" s="30" t="n"/>
      <c r="B46" s="32" t="n"/>
      <c r="C46" s="32" t="n"/>
      <c r="D46" s="48" t="n"/>
      <c r="E46" s="25" t="n"/>
      <c r="F46" s="49" t="n"/>
      <c r="G46" s="48" t="n"/>
      <c r="H46" s="29">
        <f>IF(OR($A46&lt;&gt;"Sim",$B46="",$D46="",$E46=""),0,'Parâmetros'!$B$7*$D46)</f>
        <v/>
      </c>
      <c r="I46" s="29">
        <f>IFERROR(ROUNDDOWN($H46/$E46,0),0)</f>
        <v/>
      </c>
      <c r="J46" s="29">
        <f>IF($I46=0,0,ROUND($I46*MIN(1,IF($G46="",'Parâmetros'!$B$6,$G46)*'Parâmetros'!$B$11),0))</f>
        <v/>
      </c>
      <c r="K46" s="50">
        <f>IFERROR($J46*$F46*'Parâmetros'!$C$11,0)</f>
        <v/>
      </c>
      <c r="L46" s="29">
        <f>IF($I46=0,0,ROUND($I46*MIN(1,IF($G46="",'Parâmetros'!$B$6,$G46)*'Parâmetros'!$B$12),0))</f>
        <v/>
      </c>
      <c r="M46" s="50">
        <f>IFERROR($L46*$F46*'Parâmetros'!$C$12,0)</f>
        <v/>
      </c>
      <c r="N46" s="29">
        <f>IF($I46=0,0,ROUND($I46*MIN(1,IF($G46="",'Parâmetros'!$B$6,$G46)*'Parâmetros'!$B$13),0))</f>
        <v/>
      </c>
      <c r="O46" s="50">
        <f>IFERROR($N46*$F46*'Parâmetros'!$C$13,0)</f>
        <v/>
      </c>
      <c r="P46" s="35">
        <f>IF($A46&lt;&gt;"Sim","Inativa",IF($B46="","Preencher serviço",IF(OR($C46="",$D46="",$D46&lt;=0,$E46="",$E46&lt;=0,$F46="",$F46&lt;=0),"Revisar dados",IF(IF($G46="",'Parâmetros'!$B$6,$G46)*'Parâmetros'!$B$13&gt;1,"OK — otimista limitado a 100%","OK"))))</f>
        <v/>
      </c>
    </row>
    <row r="47" ht="24" customHeight="1">
      <c r="A47" s="30" t="n"/>
      <c r="B47" s="32" t="n"/>
      <c r="C47" s="32" t="n"/>
      <c r="D47" s="48" t="n"/>
      <c r="E47" s="25" t="n"/>
      <c r="F47" s="49" t="n"/>
      <c r="G47" s="48" t="n"/>
      <c r="H47" s="29">
        <f>IF(OR($A47&lt;&gt;"Sim",$B47="",$D47="",$E47=""),0,'Parâmetros'!$B$7*$D47)</f>
        <v/>
      </c>
      <c r="I47" s="29">
        <f>IFERROR(ROUNDDOWN($H47/$E47,0),0)</f>
        <v/>
      </c>
      <c r="J47" s="29">
        <f>IF($I47=0,0,ROUND($I47*MIN(1,IF($G47="",'Parâmetros'!$B$6,$G47)*'Parâmetros'!$B$11),0))</f>
        <v/>
      </c>
      <c r="K47" s="50">
        <f>IFERROR($J47*$F47*'Parâmetros'!$C$11,0)</f>
        <v/>
      </c>
      <c r="L47" s="29">
        <f>IF($I47=0,0,ROUND($I47*MIN(1,IF($G47="",'Parâmetros'!$B$6,$G47)*'Parâmetros'!$B$12),0))</f>
        <v/>
      </c>
      <c r="M47" s="50">
        <f>IFERROR($L47*$F47*'Parâmetros'!$C$12,0)</f>
        <v/>
      </c>
      <c r="N47" s="29">
        <f>IF($I47=0,0,ROUND($I47*MIN(1,IF($G47="",'Parâmetros'!$B$6,$G47)*'Parâmetros'!$B$13),0))</f>
        <v/>
      </c>
      <c r="O47" s="50">
        <f>IFERROR($N47*$F47*'Parâmetros'!$C$13,0)</f>
        <v/>
      </c>
      <c r="P47" s="35">
        <f>IF($A47&lt;&gt;"Sim","Inativa",IF($B47="","Preencher serviço",IF(OR($C47="",$D47="",$D47&lt;=0,$E47="",$E47&lt;=0,$F47="",$F47&lt;=0),"Revisar dados",IF(IF($G47="",'Parâmetros'!$B$6,$G47)*'Parâmetros'!$B$13&gt;1,"OK — otimista limitado a 100%","OK"))))</f>
        <v/>
      </c>
    </row>
    <row r="48" ht="24" customHeight="1">
      <c r="A48" s="30" t="n"/>
      <c r="B48" s="32" t="n"/>
      <c r="C48" s="32" t="n"/>
      <c r="D48" s="48" t="n"/>
      <c r="E48" s="25" t="n"/>
      <c r="F48" s="49" t="n"/>
      <c r="G48" s="48" t="n"/>
      <c r="H48" s="29">
        <f>IF(OR($A48&lt;&gt;"Sim",$B48="",$D48="",$E48=""),0,'Parâmetros'!$B$7*$D48)</f>
        <v/>
      </c>
      <c r="I48" s="29">
        <f>IFERROR(ROUNDDOWN($H48/$E48,0),0)</f>
        <v/>
      </c>
      <c r="J48" s="29">
        <f>IF($I48=0,0,ROUND($I48*MIN(1,IF($G48="",'Parâmetros'!$B$6,$G48)*'Parâmetros'!$B$11),0))</f>
        <v/>
      </c>
      <c r="K48" s="50">
        <f>IFERROR($J48*$F48*'Parâmetros'!$C$11,0)</f>
        <v/>
      </c>
      <c r="L48" s="29">
        <f>IF($I48=0,0,ROUND($I48*MIN(1,IF($G48="",'Parâmetros'!$B$6,$G48)*'Parâmetros'!$B$12),0))</f>
        <v/>
      </c>
      <c r="M48" s="50">
        <f>IFERROR($L48*$F48*'Parâmetros'!$C$12,0)</f>
        <v/>
      </c>
      <c r="N48" s="29">
        <f>IF($I48=0,0,ROUND($I48*MIN(1,IF($G48="",'Parâmetros'!$B$6,$G48)*'Parâmetros'!$B$13),0))</f>
        <v/>
      </c>
      <c r="O48" s="50">
        <f>IFERROR($N48*$F48*'Parâmetros'!$C$13,0)</f>
        <v/>
      </c>
      <c r="P48" s="35">
        <f>IF($A48&lt;&gt;"Sim","Inativa",IF($B48="","Preencher serviço",IF(OR($C48="",$D48="",$D48&lt;=0,$E48="",$E48&lt;=0,$F48="",$F48&lt;=0),"Revisar dados",IF(IF($G48="",'Parâmetros'!$B$6,$G48)*'Parâmetros'!$B$13&gt;1,"OK — otimista limitado a 100%","OK"))))</f>
        <v/>
      </c>
    </row>
    <row r="49" ht="24" customHeight="1">
      <c r="A49" s="30" t="n"/>
      <c r="B49" s="32" t="n"/>
      <c r="C49" s="32" t="n"/>
      <c r="D49" s="48" t="n"/>
      <c r="E49" s="25" t="n"/>
      <c r="F49" s="49" t="n"/>
      <c r="G49" s="48" t="n"/>
      <c r="H49" s="29">
        <f>IF(OR($A49&lt;&gt;"Sim",$B49="",$D49="",$E49=""),0,'Parâmetros'!$B$7*$D49)</f>
        <v/>
      </c>
      <c r="I49" s="29">
        <f>IFERROR(ROUNDDOWN($H49/$E49,0),0)</f>
        <v/>
      </c>
      <c r="J49" s="29">
        <f>IF($I49=0,0,ROUND($I49*MIN(1,IF($G49="",'Parâmetros'!$B$6,$G49)*'Parâmetros'!$B$11),0))</f>
        <v/>
      </c>
      <c r="K49" s="50">
        <f>IFERROR($J49*$F49*'Parâmetros'!$C$11,0)</f>
        <v/>
      </c>
      <c r="L49" s="29">
        <f>IF($I49=0,0,ROUND($I49*MIN(1,IF($G49="",'Parâmetros'!$B$6,$G49)*'Parâmetros'!$B$12),0))</f>
        <v/>
      </c>
      <c r="M49" s="50">
        <f>IFERROR($L49*$F49*'Parâmetros'!$C$12,0)</f>
        <v/>
      </c>
      <c r="N49" s="29">
        <f>IF($I49=0,0,ROUND($I49*MIN(1,IF($G49="",'Parâmetros'!$B$6,$G49)*'Parâmetros'!$B$13),0))</f>
        <v/>
      </c>
      <c r="O49" s="50">
        <f>IFERROR($N49*$F49*'Parâmetros'!$C$13,0)</f>
        <v/>
      </c>
      <c r="P49" s="35">
        <f>IF($A49&lt;&gt;"Sim","Inativa",IF($B49="","Preencher serviço",IF(OR($C49="",$D49="",$D49&lt;=0,$E49="",$E49&lt;=0,$F49="",$F49&lt;=0),"Revisar dados",IF(IF($G49="",'Parâmetros'!$B$6,$G49)*'Parâmetros'!$B$13&gt;1,"OK — otimista limitado a 100%","OK"))))</f>
        <v/>
      </c>
    </row>
    <row r="50" ht="24" customHeight="1">
      <c r="A50" s="30" t="n"/>
      <c r="B50" s="32" t="n"/>
      <c r="C50" s="32" t="n"/>
      <c r="D50" s="48" t="n"/>
      <c r="E50" s="25" t="n"/>
      <c r="F50" s="49" t="n"/>
      <c r="G50" s="48" t="n"/>
      <c r="H50" s="29">
        <f>IF(OR($A50&lt;&gt;"Sim",$B50="",$D50="",$E50=""),0,'Parâmetros'!$B$7*$D50)</f>
        <v/>
      </c>
      <c r="I50" s="29">
        <f>IFERROR(ROUNDDOWN($H50/$E50,0),0)</f>
        <v/>
      </c>
      <c r="J50" s="29">
        <f>IF($I50=0,0,ROUND($I50*MIN(1,IF($G50="",'Parâmetros'!$B$6,$G50)*'Parâmetros'!$B$11),0))</f>
        <v/>
      </c>
      <c r="K50" s="50">
        <f>IFERROR($J50*$F50*'Parâmetros'!$C$11,0)</f>
        <v/>
      </c>
      <c r="L50" s="29">
        <f>IF($I50=0,0,ROUND($I50*MIN(1,IF($G50="",'Parâmetros'!$B$6,$G50)*'Parâmetros'!$B$12),0))</f>
        <v/>
      </c>
      <c r="M50" s="50">
        <f>IFERROR($L50*$F50*'Parâmetros'!$C$12,0)</f>
        <v/>
      </c>
      <c r="N50" s="29">
        <f>IF($I50=0,0,ROUND($I50*MIN(1,IF($G50="",'Parâmetros'!$B$6,$G50)*'Parâmetros'!$B$13),0))</f>
        <v/>
      </c>
      <c r="O50" s="50">
        <f>IFERROR($N50*$F50*'Parâmetros'!$C$13,0)</f>
        <v/>
      </c>
      <c r="P50" s="35">
        <f>IF($A50&lt;&gt;"Sim","Inativa",IF($B50="","Preencher serviço",IF(OR($C50="",$D50="",$D50&lt;=0,$E50="",$E50&lt;=0,$F50="",$F50&lt;=0),"Revisar dados",IF(IF($G50="",'Parâmetros'!$B$6,$G50)*'Parâmetros'!$B$13&gt;1,"OK — otimista limitado a 100%","OK"))))</f>
        <v/>
      </c>
    </row>
    <row r="51" ht="24" customHeight="1">
      <c r="A51" s="30" t="n"/>
      <c r="B51" s="32" t="n"/>
      <c r="C51" s="32" t="n"/>
      <c r="D51" s="48" t="n"/>
      <c r="E51" s="25" t="n"/>
      <c r="F51" s="49" t="n"/>
      <c r="G51" s="48" t="n"/>
      <c r="H51" s="29">
        <f>IF(OR($A51&lt;&gt;"Sim",$B51="",$D51="",$E51=""),0,'Parâmetros'!$B$7*$D51)</f>
        <v/>
      </c>
      <c r="I51" s="29">
        <f>IFERROR(ROUNDDOWN($H51/$E51,0),0)</f>
        <v/>
      </c>
      <c r="J51" s="29">
        <f>IF($I51=0,0,ROUND($I51*MIN(1,IF($G51="",'Parâmetros'!$B$6,$G51)*'Parâmetros'!$B$11),0))</f>
        <v/>
      </c>
      <c r="K51" s="50">
        <f>IFERROR($J51*$F51*'Parâmetros'!$C$11,0)</f>
        <v/>
      </c>
      <c r="L51" s="29">
        <f>IF($I51=0,0,ROUND($I51*MIN(1,IF($G51="",'Parâmetros'!$B$6,$G51)*'Parâmetros'!$B$12),0))</f>
        <v/>
      </c>
      <c r="M51" s="50">
        <f>IFERROR($L51*$F51*'Parâmetros'!$C$12,0)</f>
        <v/>
      </c>
      <c r="N51" s="29">
        <f>IF($I51=0,0,ROUND($I51*MIN(1,IF($G51="",'Parâmetros'!$B$6,$G51)*'Parâmetros'!$B$13),0))</f>
        <v/>
      </c>
      <c r="O51" s="50">
        <f>IFERROR($N51*$F51*'Parâmetros'!$C$13,0)</f>
        <v/>
      </c>
      <c r="P51" s="35">
        <f>IF($A51&lt;&gt;"Sim","Inativa",IF($B51="","Preencher serviço",IF(OR($C51="",$D51="",$D51&lt;=0,$E51="",$E51&lt;=0,$F51="",$F51&lt;=0),"Revisar dados",IF(IF($G51="",'Parâmetros'!$B$6,$G51)*'Parâmetros'!$B$13&gt;1,"OK — otimista limitado a 100%","OK"))))</f>
        <v/>
      </c>
    </row>
    <row r="52" ht="24" customHeight="1">
      <c r="A52" s="30" t="n"/>
      <c r="B52" s="32" t="n"/>
      <c r="C52" s="32" t="n"/>
      <c r="D52" s="48" t="n"/>
      <c r="E52" s="25" t="n"/>
      <c r="F52" s="49" t="n"/>
      <c r="G52" s="48" t="n"/>
      <c r="H52" s="29">
        <f>IF(OR($A52&lt;&gt;"Sim",$B52="",$D52="",$E52=""),0,'Parâmetros'!$B$7*$D52)</f>
        <v/>
      </c>
      <c r="I52" s="29">
        <f>IFERROR(ROUNDDOWN($H52/$E52,0),0)</f>
        <v/>
      </c>
      <c r="J52" s="29">
        <f>IF($I52=0,0,ROUND($I52*MIN(1,IF($G52="",'Parâmetros'!$B$6,$G52)*'Parâmetros'!$B$11),0))</f>
        <v/>
      </c>
      <c r="K52" s="50">
        <f>IFERROR($J52*$F52*'Parâmetros'!$C$11,0)</f>
        <v/>
      </c>
      <c r="L52" s="29">
        <f>IF($I52=0,0,ROUND($I52*MIN(1,IF($G52="",'Parâmetros'!$B$6,$G52)*'Parâmetros'!$B$12),0))</f>
        <v/>
      </c>
      <c r="M52" s="50">
        <f>IFERROR($L52*$F52*'Parâmetros'!$C$12,0)</f>
        <v/>
      </c>
      <c r="N52" s="29">
        <f>IF($I52=0,0,ROUND($I52*MIN(1,IF($G52="",'Parâmetros'!$B$6,$G52)*'Parâmetros'!$B$13),0))</f>
        <v/>
      </c>
      <c r="O52" s="50">
        <f>IFERROR($N52*$F52*'Parâmetros'!$C$13,0)</f>
        <v/>
      </c>
      <c r="P52" s="35">
        <f>IF($A52&lt;&gt;"Sim","Inativa",IF($B52="","Preencher serviço",IF(OR($C52="",$D52="",$D52&lt;=0,$E52="",$E52&lt;=0,$F52="",$F52&lt;=0),"Revisar dados",IF(IF($G52="",'Parâmetros'!$B$6,$G52)*'Parâmetros'!$B$13&gt;1,"OK — otimista limitado a 100%","OK"))))</f>
        <v/>
      </c>
    </row>
    <row r="53" ht="24" customHeight="1">
      <c r="A53" s="30" t="n"/>
      <c r="B53" s="32" t="n"/>
      <c r="C53" s="32" t="n"/>
      <c r="D53" s="48" t="n"/>
      <c r="E53" s="25" t="n"/>
      <c r="F53" s="49" t="n"/>
      <c r="G53" s="48" t="n"/>
      <c r="H53" s="29">
        <f>IF(OR($A53&lt;&gt;"Sim",$B53="",$D53="",$E53=""),0,'Parâmetros'!$B$7*$D53)</f>
        <v/>
      </c>
      <c r="I53" s="29">
        <f>IFERROR(ROUNDDOWN($H53/$E53,0),0)</f>
        <v/>
      </c>
      <c r="J53" s="29">
        <f>IF($I53=0,0,ROUND($I53*MIN(1,IF($G53="",'Parâmetros'!$B$6,$G53)*'Parâmetros'!$B$11),0))</f>
        <v/>
      </c>
      <c r="K53" s="50">
        <f>IFERROR($J53*$F53*'Parâmetros'!$C$11,0)</f>
        <v/>
      </c>
      <c r="L53" s="29">
        <f>IF($I53=0,0,ROUND($I53*MIN(1,IF($G53="",'Parâmetros'!$B$6,$G53)*'Parâmetros'!$B$12),0))</f>
        <v/>
      </c>
      <c r="M53" s="50">
        <f>IFERROR($L53*$F53*'Parâmetros'!$C$12,0)</f>
        <v/>
      </c>
      <c r="N53" s="29">
        <f>IF($I53=0,0,ROUND($I53*MIN(1,IF($G53="",'Parâmetros'!$B$6,$G53)*'Parâmetros'!$B$13),0))</f>
        <v/>
      </c>
      <c r="O53" s="50">
        <f>IFERROR($N53*$F53*'Parâmetros'!$C$13,0)</f>
        <v/>
      </c>
      <c r="P53" s="35">
        <f>IF($A53&lt;&gt;"Sim","Inativa",IF($B53="","Preencher serviço",IF(OR($C53="",$D53="",$D53&lt;=0,$E53="",$E53&lt;=0,$F53="",$F53&lt;=0),"Revisar dados",IF(IF($G53="",'Parâmetros'!$B$6,$G53)*'Parâmetros'!$B$13&gt;1,"OK — otimista limitado a 100%","OK"))))</f>
        <v/>
      </c>
    </row>
    <row r="54" ht="24" customHeight="1">
      <c r="A54" s="30" t="n"/>
      <c r="B54" s="32" t="n"/>
      <c r="C54" s="32" t="n"/>
      <c r="D54" s="48" t="n"/>
      <c r="E54" s="25" t="n"/>
      <c r="F54" s="49" t="n"/>
      <c r="G54" s="48" t="n"/>
      <c r="H54" s="29">
        <f>IF(OR($A54&lt;&gt;"Sim",$B54="",$D54="",$E54=""),0,'Parâmetros'!$B$7*$D54)</f>
        <v/>
      </c>
      <c r="I54" s="29">
        <f>IFERROR(ROUNDDOWN($H54/$E54,0),0)</f>
        <v/>
      </c>
      <c r="J54" s="29">
        <f>IF($I54=0,0,ROUND($I54*MIN(1,IF($G54="",'Parâmetros'!$B$6,$G54)*'Parâmetros'!$B$11),0))</f>
        <v/>
      </c>
      <c r="K54" s="50">
        <f>IFERROR($J54*$F54*'Parâmetros'!$C$11,0)</f>
        <v/>
      </c>
      <c r="L54" s="29">
        <f>IF($I54=0,0,ROUND($I54*MIN(1,IF($G54="",'Parâmetros'!$B$6,$G54)*'Parâmetros'!$B$12),0))</f>
        <v/>
      </c>
      <c r="M54" s="50">
        <f>IFERROR($L54*$F54*'Parâmetros'!$C$12,0)</f>
        <v/>
      </c>
      <c r="N54" s="29">
        <f>IF($I54=0,0,ROUND($I54*MIN(1,IF($G54="",'Parâmetros'!$B$6,$G54)*'Parâmetros'!$B$13),0))</f>
        <v/>
      </c>
      <c r="O54" s="50">
        <f>IFERROR($N54*$F54*'Parâmetros'!$C$13,0)</f>
        <v/>
      </c>
      <c r="P54" s="35">
        <f>IF($A54&lt;&gt;"Sim","Inativa",IF($B54="","Preencher serviço",IF(OR($C54="",$D54="",$D54&lt;=0,$E54="",$E54&lt;=0,$F54="",$F54&lt;=0),"Revisar dados",IF(IF($G54="",'Parâmetros'!$B$6,$G54)*'Parâmetros'!$B$13&gt;1,"OK — otimista limitado a 100%","OK"))))</f>
        <v/>
      </c>
    </row>
    <row r="55" ht="24" customHeight="1">
      <c r="A55" s="30" t="n"/>
      <c r="B55" s="32" t="n"/>
      <c r="C55" s="32" t="n"/>
      <c r="D55" s="48" t="n"/>
      <c r="E55" s="25" t="n"/>
      <c r="F55" s="49" t="n"/>
      <c r="G55" s="48" t="n"/>
      <c r="H55" s="29">
        <f>IF(OR($A55&lt;&gt;"Sim",$B55="",$D55="",$E55=""),0,'Parâmetros'!$B$7*$D55)</f>
        <v/>
      </c>
      <c r="I55" s="29">
        <f>IFERROR(ROUNDDOWN($H55/$E55,0),0)</f>
        <v/>
      </c>
      <c r="J55" s="29">
        <f>IF($I55=0,0,ROUND($I55*MIN(1,IF($G55="",'Parâmetros'!$B$6,$G55)*'Parâmetros'!$B$11),0))</f>
        <v/>
      </c>
      <c r="K55" s="50">
        <f>IFERROR($J55*$F55*'Parâmetros'!$C$11,0)</f>
        <v/>
      </c>
      <c r="L55" s="29">
        <f>IF($I55=0,0,ROUND($I55*MIN(1,IF($G55="",'Parâmetros'!$B$6,$G55)*'Parâmetros'!$B$12),0))</f>
        <v/>
      </c>
      <c r="M55" s="50">
        <f>IFERROR($L55*$F55*'Parâmetros'!$C$12,0)</f>
        <v/>
      </c>
      <c r="N55" s="29">
        <f>IF($I55=0,0,ROUND($I55*MIN(1,IF($G55="",'Parâmetros'!$B$6,$G55)*'Parâmetros'!$B$13),0))</f>
        <v/>
      </c>
      <c r="O55" s="50">
        <f>IFERROR($N55*$F55*'Parâmetros'!$C$13,0)</f>
        <v/>
      </c>
      <c r="P55" s="35">
        <f>IF($A55&lt;&gt;"Sim","Inativa",IF($B55="","Preencher serviço",IF(OR($C55="",$D55="",$D55&lt;=0,$E55="",$E55&lt;=0,$F55="",$F55&lt;=0),"Revisar dados",IF(IF($G55="",'Parâmetros'!$B$6,$G55)*'Parâmetros'!$B$13&gt;1,"OK — otimista limitado a 100%","OK"))))</f>
        <v/>
      </c>
    </row>
    <row r="56" ht="24" customHeight="1">
      <c r="A56" s="30" t="n"/>
      <c r="B56" s="32" t="n"/>
      <c r="C56" s="32" t="n"/>
      <c r="D56" s="48" t="n"/>
      <c r="E56" s="25" t="n"/>
      <c r="F56" s="49" t="n"/>
      <c r="G56" s="48" t="n"/>
      <c r="H56" s="29">
        <f>IF(OR($A56&lt;&gt;"Sim",$B56="",$D56="",$E56=""),0,'Parâmetros'!$B$7*$D56)</f>
        <v/>
      </c>
      <c r="I56" s="29">
        <f>IFERROR(ROUNDDOWN($H56/$E56,0),0)</f>
        <v/>
      </c>
      <c r="J56" s="29">
        <f>IF($I56=0,0,ROUND($I56*MIN(1,IF($G56="",'Parâmetros'!$B$6,$G56)*'Parâmetros'!$B$11),0))</f>
        <v/>
      </c>
      <c r="K56" s="50">
        <f>IFERROR($J56*$F56*'Parâmetros'!$C$11,0)</f>
        <v/>
      </c>
      <c r="L56" s="29">
        <f>IF($I56=0,0,ROUND($I56*MIN(1,IF($G56="",'Parâmetros'!$B$6,$G56)*'Parâmetros'!$B$12),0))</f>
        <v/>
      </c>
      <c r="M56" s="50">
        <f>IFERROR($L56*$F56*'Parâmetros'!$C$12,0)</f>
        <v/>
      </c>
      <c r="N56" s="29">
        <f>IF($I56=0,0,ROUND($I56*MIN(1,IF($G56="",'Parâmetros'!$B$6,$G56)*'Parâmetros'!$B$13),0))</f>
        <v/>
      </c>
      <c r="O56" s="50">
        <f>IFERROR($N56*$F56*'Parâmetros'!$C$13,0)</f>
        <v/>
      </c>
      <c r="P56" s="35">
        <f>IF($A56&lt;&gt;"Sim","Inativa",IF($B56="","Preencher serviço",IF(OR($C56="",$D56="",$D56&lt;=0,$E56="",$E56&lt;=0,$F56="",$F56&lt;=0),"Revisar dados",IF(IF($G56="",'Parâmetros'!$B$6,$G56)*'Parâmetros'!$B$13&gt;1,"OK — otimista limitado a 100%","OK"))))</f>
        <v/>
      </c>
    </row>
    <row r="57" ht="24" customHeight="1">
      <c r="A57" s="30" t="n"/>
      <c r="B57" s="32" t="n"/>
      <c r="C57" s="32" t="n"/>
      <c r="D57" s="48" t="n"/>
      <c r="E57" s="25" t="n"/>
      <c r="F57" s="49" t="n"/>
      <c r="G57" s="48" t="n"/>
      <c r="H57" s="29">
        <f>IF(OR($A57&lt;&gt;"Sim",$B57="",$D57="",$E57=""),0,'Parâmetros'!$B$7*$D57)</f>
        <v/>
      </c>
      <c r="I57" s="29">
        <f>IFERROR(ROUNDDOWN($H57/$E57,0),0)</f>
        <v/>
      </c>
      <c r="J57" s="29">
        <f>IF($I57=0,0,ROUND($I57*MIN(1,IF($G57="",'Parâmetros'!$B$6,$G57)*'Parâmetros'!$B$11),0))</f>
        <v/>
      </c>
      <c r="K57" s="50">
        <f>IFERROR($J57*$F57*'Parâmetros'!$C$11,0)</f>
        <v/>
      </c>
      <c r="L57" s="29">
        <f>IF($I57=0,0,ROUND($I57*MIN(1,IF($G57="",'Parâmetros'!$B$6,$G57)*'Parâmetros'!$B$12),0))</f>
        <v/>
      </c>
      <c r="M57" s="50">
        <f>IFERROR($L57*$F57*'Parâmetros'!$C$12,0)</f>
        <v/>
      </c>
      <c r="N57" s="29">
        <f>IF($I57=0,0,ROUND($I57*MIN(1,IF($G57="",'Parâmetros'!$B$6,$G57)*'Parâmetros'!$B$13),0))</f>
        <v/>
      </c>
      <c r="O57" s="50">
        <f>IFERROR($N57*$F57*'Parâmetros'!$C$13,0)</f>
        <v/>
      </c>
      <c r="P57" s="35">
        <f>IF($A57&lt;&gt;"Sim","Inativa",IF($B57="","Preencher serviço",IF(OR($C57="",$D57="",$D57&lt;=0,$E57="",$E57&lt;=0,$F57="",$F57&lt;=0),"Revisar dados",IF(IF($G57="",'Parâmetros'!$B$6,$G57)*'Parâmetros'!$B$13&gt;1,"OK — otimista limitado a 100%","OK"))))</f>
        <v/>
      </c>
    </row>
    <row r="58" ht="24" customHeight="1">
      <c r="A58" s="30" t="n"/>
      <c r="B58" s="32" t="n"/>
      <c r="C58" s="32" t="n"/>
      <c r="D58" s="48" t="n"/>
      <c r="E58" s="25" t="n"/>
      <c r="F58" s="49" t="n"/>
      <c r="G58" s="48" t="n"/>
      <c r="H58" s="29">
        <f>IF(OR($A58&lt;&gt;"Sim",$B58="",$D58="",$E58=""),0,'Parâmetros'!$B$7*$D58)</f>
        <v/>
      </c>
      <c r="I58" s="29">
        <f>IFERROR(ROUNDDOWN($H58/$E58,0),0)</f>
        <v/>
      </c>
      <c r="J58" s="29">
        <f>IF($I58=0,0,ROUND($I58*MIN(1,IF($G58="",'Parâmetros'!$B$6,$G58)*'Parâmetros'!$B$11),0))</f>
        <v/>
      </c>
      <c r="K58" s="50">
        <f>IFERROR($J58*$F58*'Parâmetros'!$C$11,0)</f>
        <v/>
      </c>
      <c r="L58" s="29">
        <f>IF($I58=0,0,ROUND($I58*MIN(1,IF($G58="",'Parâmetros'!$B$6,$G58)*'Parâmetros'!$B$12),0))</f>
        <v/>
      </c>
      <c r="M58" s="50">
        <f>IFERROR($L58*$F58*'Parâmetros'!$C$12,0)</f>
        <v/>
      </c>
      <c r="N58" s="29">
        <f>IF($I58=0,0,ROUND($I58*MIN(1,IF($G58="",'Parâmetros'!$B$6,$G58)*'Parâmetros'!$B$13),0))</f>
        <v/>
      </c>
      <c r="O58" s="50">
        <f>IFERROR($N58*$F58*'Parâmetros'!$C$13,0)</f>
        <v/>
      </c>
      <c r="P58" s="35">
        <f>IF($A58&lt;&gt;"Sim","Inativa",IF($B58="","Preencher serviço",IF(OR($C58="",$D58="",$D58&lt;=0,$E58="",$E58&lt;=0,$F58="",$F58&lt;=0),"Revisar dados",IF(IF($G58="",'Parâmetros'!$B$6,$G58)*'Parâmetros'!$B$13&gt;1,"OK — otimista limitado a 100%","OK"))))</f>
        <v/>
      </c>
    </row>
    <row r="59" ht="24" customHeight="1">
      <c r="A59" s="30" t="n"/>
      <c r="B59" s="32" t="n"/>
      <c r="C59" s="32" t="n"/>
      <c r="D59" s="48" t="n"/>
      <c r="E59" s="25" t="n"/>
      <c r="F59" s="49" t="n"/>
      <c r="G59" s="48" t="n"/>
      <c r="H59" s="29">
        <f>IF(OR($A59&lt;&gt;"Sim",$B59="",$D59="",$E59=""),0,'Parâmetros'!$B$7*$D59)</f>
        <v/>
      </c>
      <c r="I59" s="29">
        <f>IFERROR(ROUNDDOWN($H59/$E59,0),0)</f>
        <v/>
      </c>
      <c r="J59" s="29">
        <f>IF($I59=0,0,ROUND($I59*MIN(1,IF($G59="",'Parâmetros'!$B$6,$G59)*'Parâmetros'!$B$11),0))</f>
        <v/>
      </c>
      <c r="K59" s="50">
        <f>IFERROR($J59*$F59*'Parâmetros'!$C$11,0)</f>
        <v/>
      </c>
      <c r="L59" s="29">
        <f>IF($I59=0,0,ROUND($I59*MIN(1,IF($G59="",'Parâmetros'!$B$6,$G59)*'Parâmetros'!$B$12),0))</f>
        <v/>
      </c>
      <c r="M59" s="50">
        <f>IFERROR($L59*$F59*'Parâmetros'!$C$12,0)</f>
        <v/>
      </c>
      <c r="N59" s="29">
        <f>IF($I59=0,0,ROUND($I59*MIN(1,IF($G59="",'Parâmetros'!$B$6,$G59)*'Parâmetros'!$B$13),0))</f>
        <v/>
      </c>
      <c r="O59" s="50">
        <f>IFERROR($N59*$F59*'Parâmetros'!$C$13,0)</f>
        <v/>
      </c>
      <c r="P59" s="35">
        <f>IF($A59&lt;&gt;"Sim","Inativa",IF($B59="","Preencher serviço",IF(OR($C59="",$D59="",$D59&lt;=0,$E59="",$E59&lt;=0,$F59="",$F59&lt;=0),"Revisar dados",IF(IF($G59="",'Parâmetros'!$B$6,$G59)*'Parâmetros'!$B$13&gt;1,"OK — otimista limitado a 100%","OK"))))</f>
        <v/>
      </c>
    </row>
    <row r="60" ht="24" customHeight="1">
      <c r="A60" s="30" t="n"/>
      <c r="B60" s="32" t="n"/>
      <c r="C60" s="32" t="n"/>
      <c r="D60" s="48" t="n"/>
      <c r="E60" s="25" t="n"/>
      <c r="F60" s="49" t="n"/>
      <c r="G60" s="48" t="n"/>
      <c r="H60" s="29">
        <f>IF(OR($A60&lt;&gt;"Sim",$B60="",$D60="",$E60=""),0,'Parâmetros'!$B$7*$D60)</f>
        <v/>
      </c>
      <c r="I60" s="29">
        <f>IFERROR(ROUNDDOWN($H60/$E60,0),0)</f>
        <v/>
      </c>
      <c r="J60" s="29">
        <f>IF($I60=0,0,ROUND($I60*MIN(1,IF($G60="",'Parâmetros'!$B$6,$G60)*'Parâmetros'!$B$11),0))</f>
        <v/>
      </c>
      <c r="K60" s="50">
        <f>IFERROR($J60*$F60*'Parâmetros'!$C$11,0)</f>
        <v/>
      </c>
      <c r="L60" s="29">
        <f>IF($I60=0,0,ROUND($I60*MIN(1,IF($G60="",'Parâmetros'!$B$6,$G60)*'Parâmetros'!$B$12),0))</f>
        <v/>
      </c>
      <c r="M60" s="50">
        <f>IFERROR($L60*$F60*'Parâmetros'!$C$12,0)</f>
        <v/>
      </c>
      <c r="N60" s="29">
        <f>IF($I60=0,0,ROUND($I60*MIN(1,IF($G60="",'Parâmetros'!$B$6,$G60)*'Parâmetros'!$B$13),0))</f>
        <v/>
      </c>
      <c r="O60" s="50">
        <f>IFERROR($N60*$F60*'Parâmetros'!$C$13,0)</f>
        <v/>
      </c>
      <c r="P60" s="35">
        <f>IF($A60&lt;&gt;"Sim","Inativa",IF($B60="","Preencher serviço",IF(OR($C60="",$D60="",$D60&lt;=0,$E60="",$E60&lt;=0,$F60="",$F60&lt;=0),"Revisar dados",IF(IF($G60="",'Parâmetros'!$B$6,$G60)*'Parâmetros'!$B$13&gt;1,"OK — otimista limitado a 100%","OK"))))</f>
        <v/>
      </c>
    </row>
    <row r="61" ht="24" customHeight="1">
      <c r="A61" s="30" t="n"/>
      <c r="B61" s="32" t="n"/>
      <c r="C61" s="32" t="n"/>
      <c r="D61" s="48" t="n"/>
      <c r="E61" s="25" t="n"/>
      <c r="F61" s="49" t="n"/>
      <c r="G61" s="48" t="n"/>
      <c r="H61" s="29">
        <f>IF(OR($A61&lt;&gt;"Sim",$B61="",$D61="",$E61=""),0,'Parâmetros'!$B$7*$D61)</f>
        <v/>
      </c>
      <c r="I61" s="29">
        <f>IFERROR(ROUNDDOWN($H61/$E61,0),0)</f>
        <v/>
      </c>
      <c r="J61" s="29">
        <f>IF($I61=0,0,ROUND($I61*MIN(1,IF($G61="",'Parâmetros'!$B$6,$G61)*'Parâmetros'!$B$11),0))</f>
        <v/>
      </c>
      <c r="K61" s="50">
        <f>IFERROR($J61*$F61*'Parâmetros'!$C$11,0)</f>
        <v/>
      </c>
      <c r="L61" s="29">
        <f>IF($I61=0,0,ROUND($I61*MIN(1,IF($G61="",'Parâmetros'!$B$6,$G61)*'Parâmetros'!$B$12),0))</f>
        <v/>
      </c>
      <c r="M61" s="50">
        <f>IFERROR($L61*$F61*'Parâmetros'!$C$12,0)</f>
        <v/>
      </c>
      <c r="N61" s="29">
        <f>IF($I61=0,0,ROUND($I61*MIN(1,IF($G61="",'Parâmetros'!$B$6,$G61)*'Parâmetros'!$B$13),0))</f>
        <v/>
      </c>
      <c r="O61" s="50">
        <f>IFERROR($N61*$F61*'Parâmetros'!$C$13,0)</f>
        <v/>
      </c>
      <c r="P61" s="35">
        <f>IF($A61&lt;&gt;"Sim","Inativa",IF($B61="","Preencher serviço",IF(OR($C61="",$D61="",$D61&lt;=0,$E61="",$E61&lt;=0,$F61="",$F61&lt;=0),"Revisar dados",IF(IF($G61="",'Parâmetros'!$B$6,$G61)*'Parâmetros'!$B$13&gt;1,"OK — otimista limitado a 100%","OK"))))</f>
        <v/>
      </c>
    </row>
    <row r="62" ht="24" customHeight="1">
      <c r="A62" s="30" t="n"/>
      <c r="B62" s="32" t="n"/>
      <c r="C62" s="32" t="n"/>
      <c r="D62" s="48" t="n"/>
      <c r="E62" s="25" t="n"/>
      <c r="F62" s="49" t="n"/>
      <c r="G62" s="48" t="n"/>
      <c r="H62" s="29">
        <f>IF(OR($A62&lt;&gt;"Sim",$B62="",$D62="",$E62=""),0,'Parâmetros'!$B$7*$D62)</f>
        <v/>
      </c>
      <c r="I62" s="29">
        <f>IFERROR(ROUNDDOWN($H62/$E62,0),0)</f>
        <v/>
      </c>
      <c r="J62" s="29">
        <f>IF($I62=0,0,ROUND($I62*MIN(1,IF($G62="",'Parâmetros'!$B$6,$G62)*'Parâmetros'!$B$11),0))</f>
        <v/>
      </c>
      <c r="K62" s="50">
        <f>IFERROR($J62*$F62*'Parâmetros'!$C$11,0)</f>
        <v/>
      </c>
      <c r="L62" s="29">
        <f>IF($I62=0,0,ROUND($I62*MIN(1,IF($G62="",'Parâmetros'!$B$6,$G62)*'Parâmetros'!$B$12),0))</f>
        <v/>
      </c>
      <c r="M62" s="50">
        <f>IFERROR($L62*$F62*'Parâmetros'!$C$12,0)</f>
        <v/>
      </c>
      <c r="N62" s="29">
        <f>IF($I62=0,0,ROUND($I62*MIN(1,IF($G62="",'Parâmetros'!$B$6,$G62)*'Parâmetros'!$B$13),0))</f>
        <v/>
      </c>
      <c r="O62" s="50">
        <f>IFERROR($N62*$F62*'Parâmetros'!$C$13,0)</f>
        <v/>
      </c>
      <c r="P62" s="35">
        <f>IF($A62&lt;&gt;"Sim","Inativa",IF($B62="","Preencher serviço",IF(OR($C62="",$D62="",$D62&lt;=0,$E62="",$E62&lt;=0,$F62="",$F62&lt;=0),"Revisar dados",IF(IF($G62="",'Parâmetros'!$B$6,$G62)*'Parâmetros'!$B$13&gt;1,"OK — otimista limitado a 100%","OK"))))</f>
        <v/>
      </c>
    </row>
    <row r="63" ht="24" customHeight="1">
      <c r="A63" s="30" t="n"/>
      <c r="B63" s="32" t="n"/>
      <c r="C63" s="32" t="n"/>
      <c r="D63" s="48" t="n"/>
      <c r="E63" s="25" t="n"/>
      <c r="F63" s="49" t="n"/>
      <c r="G63" s="48" t="n"/>
      <c r="H63" s="29">
        <f>IF(OR($A63&lt;&gt;"Sim",$B63="",$D63="",$E63=""),0,'Parâmetros'!$B$7*$D63)</f>
        <v/>
      </c>
      <c r="I63" s="29">
        <f>IFERROR(ROUNDDOWN($H63/$E63,0),0)</f>
        <v/>
      </c>
      <c r="J63" s="29">
        <f>IF($I63=0,0,ROUND($I63*MIN(1,IF($G63="",'Parâmetros'!$B$6,$G63)*'Parâmetros'!$B$11),0))</f>
        <v/>
      </c>
      <c r="K63" s="50">
        <f>IFERROR($J63*$F63*'Parâmetros'!$C$11,0)</f>
        <v/>
      </c>
      <c r="L63" s="29">
        <f>IF($I63=0,0,ROUND($I63*MIN(1,IF($G63="",'Parâmetros'!$B$6,$G63)*'Parâmetros'!$B$12),0))</f>
        <v/>
      </c>
      <c r="M63" s="50">
        <f>IFERROR($L63*$F63*'Parâmetros'!$C$12,0)</f>
        <v/>
      </c>
      <c r="N63" s="29">
        <f>IF($I63=0,0,ROUND($I63*MIN(1,IF($G63="",'Parâmetros'!$B$6,$G63)*'Parâmetros'!$B$13),0))</f>
        <v/>
      </c>
      <c r="O63" s="50">
        <f>IFERROR($N63*$F63*'Parâmetros'!$C$13,0)</f>
        <v/>
      </c>
      <c r="P63" s="35">
        <f>IF($A63&lt;&gt;"Sim","Inativa",IF($B63="","Preencher serviço",IF(OR($C63="",$D63="",$D63&lt;=0,$E63="",$E63&lt;=0,$F63="",$F63&lt;=0),"Revisar dados",IF(IF($G63="",'Parâmetros'!$B$6,$G63)*'Parâmetros'!$B$13&gt;1,"OK — otimista limitado a 100%","OK"))))</f>
        <v/>
      </c>
    </row>
    <row r="64" ht="24" customHeight="1">
      <c r="A64" s="30" t="n"/>
      <c r="B64" s="32" t="n"/>
      <c r="C64" s="32" t="n"/>
      <c r="D64" s="48" t="n"/>
      <c r="E64" s="25" t="n"/>
      <c r="F64" s="49" t="n"/>
      <c r="G64" s="48" t="n"/>
      <c r="H64" s="29">
        <f>IF(OR($A64&lt;&gt;"Sim",$B64="",$D64="",$E64=""),0,'Parâmetros'!$B$7*$D64)</f>
        <v/>
      </c>
      <c r="I64" s="29">
        <f>IFERROR(ROUNDDOWN($H64/$E64,0),0)</f>
        <v/>
      </c>
      <c r="J64" s="29">
        <f>IF($I64=0,0,ROUND($I64*MIN(1,IF($G64="",'Parâmetros'!$B$6,$G64)*'Parâmetros'!$B$11),0))</f>
        <v/>
      </c>
      <c r="K64" s="50">
        <f>IFERROR($J64*$F64*'Parâmetros'!$C$11,0)</f>
        <v/>
      </c>
      <c r="L64" s="29">
        <f>IF($I64=0,0,ROUND($I64*MIN(1,IF($G64="",'Parâmetros'!$B$6,$G64)*'Parâmetros'!$B$12),0))</f>
        <v/>
      </c>
      <c r="M64" s="50">
        <f>IFERROR($L64*$F64*'Parâmetros'!$C$12,0)</f>
        <v/>
      </c>
      <c r="N64" s="29">
        <f>IF($I64=0,0,ROUND($I64*MIN(1,IF($G64="",'Parâmetros'!$B$6,$G64)*'Parâmetros'!$B$13),0))</f>
        <v/>
      </c>
      <c r="O64" s="50">
        <f>IFERROR($N64*$F64*'Parâmetros'!$C$13,0)</f>
        <v/>
      </c>
      <c r="P64" s="35">
        <f>IF($A64&lt;&gt;"Sim","Inativa",IF($B64="","Preencher serviço",IF(OR($C64="",$D64="",$D64&lt;=0,$E64="",$E64&lt;=0,$F64="",$F64&lt;=0),"Revisar dados",IF(IF($G64="",'Parâmetros'!$B$6,$G64)*'Parâmetros'!$B$13&gt;1,"OK — otimista limitado a 100%","OK"))))</f>
        <v/>
      </c>
    </row>
    <row r="65" ht="24" customHeight="1">
      <c r="A65" s="30" t="n"/>
      <c r="B65" s="32" t="n"/>
      <c r="C65" s="32" t="n"/>
      <c r="D65" s="48" t="n"/>
      <c r="E65" s="25" t="n"/>
      <c r="F65" s="49" t="n"/>
      <c r="G65" s="48" t="n"/>
      <c r="H65" s="29">
        <f>IF(OR($A65&lt;&gt;"Sim",$B65="",$D65="",$E65=""),0,'Parâmetros'!$B$7*$D65)</f>
        <v/>
      </c>
      <c r="I65" s="29">
        <f>IFERROR(ROUNDDOWN($H65/$E65,0),0)</f>
        <v/>
      </c>
      <c r="J65" s="29">
        <f>IF($I65=0,0,ROUND($I65*MIN(1,IF($G65="",'Parâmetros'!$B$6,$G65)*'Parâmetros'!$B$11),0))</f>
        <v/>
      </c>
      <c r="K65" s="50">
        <f>IFERROR($J65*$F65*'Parâmetros'!$C$11,0)</f>
        <v/>
      </c>
      <c r="L65" s="29">
        <f>IF($I65=0,0,ROUND($I65*MIN(1,IF($G65="",'Parâmetros'!$B$6,$G65)*'Parâmetros'!$B$12),0))</f>
        <v/>
      </c>
      <c r="M65" s="50">
        <f>IFERROR($L65*$F65*'Parâmetros'!$C$12,0)</f>
        <v/>
      </c>
      <c r="N65" s="29">
        <f>IF($I65=0,0,ROUND($I65*MIN(1,IF($G65="",'Parâmetros'!$B$6,$G65)*'Parâmetros'!$B$13),0))</f>
        <v/>
      </c>
      <c r="O65" s="50">
        <f>IFERROR($N65*$F65*'Parâmetros'!$C$13,0)</f>
        <v/>
      </c>
      <c r="P65" s="35">
        <f>IF($A65&lt;&gt;"Sim","Inativa",IF($B65="","Preencher serviço",IF(OR($C65="",$D65="",$D65&lt;=0,$E65="",$E65&lt;=0,$F65="",$F65&lt;=0),"Revisar dados",IF(IF($G65="",'Parâmetros'!$B$6,$G65)*'Parâmetros'!$B$13&gt;1,"OK — otimista limitado a 100%","OK"))))</f>
        <v/>
      </c>
    </row>
    <row r="66" ht="24" customHeight="1">
      <c r="A66" s="30" t="n"/>
      <c r="B66" s="32" t="n"/>
      <c r="C66" s="32" t="n"/>
      <c r="D66" s="48" t="n"/>
      <c r="E66" s="25" t="n"/>
      <c r="F66" s="49" t="n"/>
      <c r="G66" s="48" t="n"/>
      <c r="H66" s="29">
        <f>IF(OR($A66&lt;&gt;"Sim",$B66="",$D66="",$E66=""),0,'Parâmetros'!$B$7*$D66)</f>
        <v/>
      </c>
      <c r="I66" s="29">
        <f>IFERROR(ROUNDDOWN($H66/$E66,0),0)</f>
        <v/>
      </c>
      <c r="J66" s="29">
        <f>IF($I66=0,0,ROUND($I66*MIN(1,IF($G66="",'Parâmetros'!$B$6,$G66)*'Parâmetros'!$B$11),0))</f>
        <v/>
      </c>
      <c r="K66" s="50">
        <f>IFERROR($J66*$F66*'Parâmetros'!$C$11,0)</f>
        <v/>
      </c>
      <c r="L66" s="29">
        <f>IF($I66=0,0,ROUND($I66*MIN(1,IF($G66="",'Parâmetros'!$B$6,$G66)*'Parâmetros'!$B$12),0))</f>
        <v/>
      </c>
      <c r="M66" s="50">
        <f>IFERROR($L66*$F66*'Parâmetros'!$C$12,0)</f>
        <v/>
      </c>
      <c r="N66" s="29">
        <f>IF($I66=0,0,ROUND($I66*MIN(1,IF($G66="",'Parâmetros'!$B$6,$G66)*'Parâmetros'!$B$13),0))</f>
        <v/>
      </c>
      <c r="O66" s="50">
        <f>IFERROR($N66*$F66*'Parâmetros'!$C$13,0)</f>
        <v/>
      </c>
      <c r="P66" s="35">
        <f>IF($A66&lt;&gt;"Sim","Inativa",IF($B66="","Preencher serviço",IF(OR($C66="",$D66="",$D66&lt;=0,$E66="",$E66&lt;=0,$F66="",$F66&lt;=0),"Revisar dados",IF(IF($G66="",'Parâmetros'!$B$6,$G66)*'Parâmetros'!$B$13&gt;1,"OK — otimista limitado a 100%","OK"))))</f>
        <v/>
      </c>
    </row>
    <row r="67" ht="24" customHeight="1">
      <c r="A67" s="30" t="n"/>
      <c r="B67" s="32" t="n"/>
      <c r="C67" s="32" t="n"/>
      <c r="D67" s="48" t="n"/>
      <c r="E67" s="25" t="n"/>
      <c r="F67" s="49" t="n"/>
      <c r="G67" s="48" t="n"/>
      <c r="H67" s="29">
        <f>IF(OR($A67&lt;&gt;"Sim",$B67="",$D67="",$E67=""),0,'Parâmetros'!$B$7*$D67)</f>
        <v/>
      </c>
      <c r="I67" s="29">
        <f>IFERROR(ROUNDDOWN($H67/$E67,0),0)</f>
        <v/>
      </c>
      <c r="J67" s="29">
        <f>IF($I67=0,0,ROUND($I67*MIN(1,IF($G67="",'Parâmetros'!$B$6,$G67)*'Parâmetros'!$B$11),0))</f>
        <v/>
      </c>
      <c r="K67" s="50">
        <f>IFERROR($J67*$F67*'Parâmetros'!$C$11,0)</f>
        <v/>
      </c>
      <c r="L67" s="29">
        <f>IF($I67=0,0,ROUND($I67*MIN(1,IF($G67="",'Parâmetros'!$B$6,$G67)*'Parâmetros'!$B$12),0))</f>
        <v/>
      </c>
      <c r="M67" s="50">
        <f>IFERROR($L67*$F67*'Parâmetros'!$C$12,0)</f>
        <v/>
      </c>
      <c r="N67" s="29">
        <f>IF($I67=0,0,ROUND($I67*MIN(1,IF($G67="",'Parâmetros'!$B$6,$G67)*'Parâmetros'!$B$13),0))</f>
        <v/>
      </c>
      <c r="O67" s="50">
        <f>IFERROR($N67*$F67*'Parâmetros'!$C$13,0)</f>
        <v/>
      </c>
      <c r="P67" s="35">
        <f>IF($A67&lt;&gt;"Sim","Inativa",IF($B67="","Preencher serviço",IF(OR($C67="",$D67="",$D67&lt;=0,$E67="",$E67&lt;=0,$F67="",$F67&lt;=0),"Revisar dados",IF(IF($G67="",'Parâmetros'!$B$6,$G67)*'Parâmetros'!$B$13&gt;1,"OK — otimista limitado a 100%","OK"))))</f>
        <v/>
      </c>
    </row>
    <row r="68" ht="24" customHeight="1">
      <c r="A68" s="30" t="n"/>
      <c r="B68" s="32" t="n"/>
      <c r="C68" s="32" t="n"/>
      <c r="D68" s="48" t="n"/>
      <c r="E68" s="25" t="n"/>
      <c r="F68" s="49" t="n"/>
      <c r="G68" s="48" t="n"/>
      <c r="H68" s="29">
        <f>IF(OR($A68&lt;&gt;"Sim",$B68="",$D68="",$E68=""),0,'Parâmetros'!$B$7*$D68)</f>
        <v/>
      </c>
      <c r="I68" s="29">
        <f>IFERROR(ROUNDDOWN($H68/$E68,0),0)</f>
        <v/>
      </c>
      <c r="J68" s="29">
        <f>IF($I68=0,0,ROUND($I68*MIN(1,IF($G68="",'Parâmetros'!$B$6,$G68)*'Parâmetros'!$B$11),0))</f>
        <v/>
      </c>
      <c r="K68" s="50">
        <f>IFERROR($J68*$F68*'Parâmetros'!$C$11,0)</f>
        <v/>
      </c>
      <c r="L68" s="29">
        <f>IF($I68=0,0,ROUND($I68*MIN(1,IF($G68="",'Parâmetros'!$B$6,$G68)*'Parâmetros'!$B$12),0))</f>
        <v/>
      </c>
      <c r="M68" s="50">
        <f>IFERROR($L68*$F68*'Parâmetros'!$C$12,0)</f>
        <v/>
      </c>
      <c r="N68" s="29">
        <f>IF($I68=0,0,ROUND($I68*MIN(1,IF($G68="",'Parâmetros'!$B$6,$G68)*'Parâmetros'!$B$13),0))</f>
        <v/>
      </c>
      <c r="O68" s="50">
        <f>IFERROR($N68*$F68*'Parâmetros'!$C$13,0)</f>
        <v/>
      </c>
      <c r="P68" s="35">
        <f>IF($A68&lt;&gt;"Sim","Inativa",IF($B68="","Preencher serviço",IF(OR($C68="",$D68="",$D68&lt;=0,$E68="",$E68&lt;=0,$F68="",$F68&lt;=0),"Revisar dados",IF(IF($G68="",'Parâmetros'!$B$6,$G68)*'Parâmetros'!$B$13&gt;1,"OK — otimista limitado a 100%","OK"))))</f>
        <v/>
      </c>
    </row>
    <row r="69" ht="24" customHeight="1">
      <c r="A69" s="30" t="n"/>
      <c r="B69" s="32" t="n"/>
      <c r="C69" s="32" t="n"/>
      <c r="D69" s="48" t="n"/>
      <c r="E69" s="25" t="n"/>
      <c r="F69" s="49" t="n"/>
      <c r="G69" s="48" t="n"/>
      <c r="H69" s="29">
        <f>IF(OR($A69&lt;&gt;"Sim",$B69="",$D69="",$E69=""),0,'Parâmetros'!$B$7*$D69)</f>
        <v/>
      </c>
      <c r="I69" s="29">
        <f>IFERROR(ROUNDDOWN($H69/$E69,0),0)</f>
        <v/>
      </c>
      <c r="J69" s="29">
        <f>IF($I69=0,0,ROUND($I69*MIN(1,IF($G69="",'Parâmetros'!$B$6,$G69)*'Parâmetros'!$B$11),0))</f>
        <v/>
      </c>
      <c r="K69" s="50">
        <f>IFERROR($J69*$F69*'Parâmetros'!$C$11,0)</f>
        <v/>
      </c>
      <c r="L69" s="29">
        <f>IF($I69=0,0,ROUND($I69*MIN(1,IF($G69="",'Parâmetros'!$B$6,$G69)*'Parâmetros'!$B$12),0))</f>
        <v/>
      </c>
      <c r="M69" s="50">
        <f>IFERROR($L69*$F69*'Parâmetros'!$C$12,0)</f>
        <v/>
      </c>
      <c r="N69" s="29">
        <f>IF($I69=0,0,ROUND($I69*MIN(1,IF($G69="",'Parâmetros'!$B$6,$G69)*'Parâmetros'!$B$13),0))</f>
        <v/>
      </c>
      <c r="O69" s="50">
        <f>IFERROR($N69*$F69*'Parâmetros'!$C$13,0)</f>
        <v/>
      </c>
      <c r="P69" s="35">
        <f>IF($A69&lt;&gt;"Sim","Inativa",IF($B69="","Preencher serviço",IF(OR($C69="",$D69="",$D69&lt;=0,$E69="",$E69&lt;=0,$F69="",$F69&lt;=0),"Revisar dados",IF(IF($G69="",'Parâmetros'!$B$6,$G69)*'Parâmetros'!$B$13&gt;1,"OK — otimista limitado a 100%","OK"))))</f>
        <v/>
      </c>
    </row>
    <row r="70" ht="24" customHeight="1">
      <c r="A70" s="30" t="n"/>
      <c r="B70" s="32" t="n"/>
      <c r="C70" s="32" t="n"/>
      <c r="D70" s="48" t="n"/>
      <c r="E70" s="25" t="n"/>
      <c r="F70" s="49" t="n"/>
      <c r="G70" s="48" t="n"/>
      <c r="H70" s="29">
        <f>IF(OR($A70&lt;&gt;"Sim",$B70="",$D70="",$E70=""),0,'Parâmetros'!$B$7*$D70)</f>
        <v/>
      </c>
      <c r="I70" s="29">
        <f>IFERROR(ROUNDDOWN($H70/$E70,0),0)</f>
        <v/>
      </c>
      <c r="J70" s="29">
        <f>IF($I70=0,0,ROUND($I70*MIN(1,IF($G70="",'Parâmetros'!$B$6,$G70)*'Parâmetros'!$B$11),0))</f>
        <v/>
      </c>
      <c r="K70" s="50">
        <f>IFERROR($J70*$F70*'Parâmetros'!$C$11,0)</f>
        <v/>
      </c>
      <c r="L70" s="29">
        <f>IF($I70=0,0,ROUND($I70*MIN(1,IF($G70="",'Parâmetros'!$B$6,$G70)*'Parâmetros'!$B$12),0))</f>
        <v/>
      </c>
      <c r="M70" s="50">
        <f>IFERROR($L70*$F70*'Parâmetros'!$C$12,0)</f>
        <v/>
      </c>
      <c r="N70" s="29">
        <f>IF($I70=0,0,ROUND($I70*MIN(1,IF($G70="",'Parâmetros'!$B$6,$G70)*'Parâmetros'!$B$13),0))</f>
        <v/>
      </c>
      <c r="O70" s="50">
        <f>IFERROR($N70*$F70*'Parâmetros'!$C$13,0)</f>
        <v/>
      </c>
      <c r="P70" s="35">
        <f>IF($A70&lt;&gt;"Sim","Inativa",IF($B70="","Preencher serviço",IF(OR($C70="",$D70="",$D70&lt;=0,$E70="",$E70&lt;=0,$F70="",$F70&lt;=0),"Revisar dados",IF(IF($G70="",'Parâmetros'!$B$6,$G70)*'Parâmetros'!$B$13&gt;1,"OK — otimista limitado a 100%","OK"))))</f>
        <v/>
      </c>
    </row>
    <row r="71" ht="24" customHeight="1">
      <c r="A71" s="30" t="n"/>
      <c r="B71" s="32" t="n"/>
      <c r="C71" s="32" t="n"/>
      <c r="D71" s="48" t="n"/>
      <c r="E71" s="25" t="n"/>
      <c r="F71" s="49" t="n"/>
      <c r="G71" s="48" t="n"/>
      <c r="H71" s="29">
        <f>IF(OR($A71&lt;&gt;"Sim",$B71="",$D71="",$E71=""),0,'Parâmetros'!$B$7*$D71)</f>
        <v/>
      </c>
      <c r="I71" s="29">
        <f>IFERROR(ROUNDDOWN($H71/$E71,0),0)</f>
        <v/>
      </c>
      <c r="J71" s="29">
        <f>IF($I71=0,0,ROUND($I71*MIN(1,IF($G71="",'Parâmetros'!$B$6,$G71)*'Parâmetros'!$B$11),0))</f>
        <v/>
      </c>
      <c r="K71" s="50">
        <f>IFERROR($J71*$F71*'Parâmetros'!$C$11,0)</f>
        <v/>
      </c>
      <c r="L71" s="29">
        <f>IF($I71=0,0,ROUND($I71*MIN(1,IF($G71="",'Parâmetros'!$B$6,$G71)*'Parâmetros'!$B$12),0))</f>
        <v/>
      </c>
      <c r="M71" s="50">
        <f>IFERROR($L71*$F71*'Parâmetros'!$C$12,0)</f>
        <v/>
      </c>
      <c r="N71" s="29">
        <f>IF($I71=0,0,ROUND($I71*MIN(1,IF($G71="",'Parâmetros'!$B$6,$G71)*'Parâmetros'!$B$13),0))</f>
        <v/>
      </c>
      <c r="O71" s="50">
        <f>IFERROR($N71*$F71*'Parâmetros'!$C$13,0)</f>
        <v/>
      </c>
      <c r="P71" s="35">
        <f>IF($A71&lt;&gt;"Sim","Inativa",IF($B71="","Preencher serviço",IF(OR($C71="",$D71="",$D71&lt;=0,$E71="",$E71&lt;=0,$F71="",$F71&lt;=0),"Revisar dados",IF(IF($G71="",'Parâmetros'!$B$6,$G71)*'Parâmetros'!$B$13&gt;1,"OK — otimista limitado a 100%","OK"))))</f>
        <v/>
      </c>
    </row>
    <row r="72" ht="24" customHeight="1">
      <c r="A72" s="30" t="n"/>
      <c r="B72" s="32" t="n"/>
      <c r="C72" s="32" t="n"/>
      <c r="D72" s="48" t="n"/>
      <c r="E72" s="25" t="n"/>
      <c r="F72" s="49" t="n"/>
      <c r="G72" s="48" t="n"/>
      <c r="H72" s="29">
        <f>IF(OR($A72&lt;&gt;"Sim",$B72="",$D72="",$E72=""),0,'Parâmetros'!$B$7*$D72)</f>
        <v/>
      </c>
      <c r="I72" s="29">
        <f>IFERROR(ROUNDDOWN($H72/$E72,0),0)</f>
        <v/>
      </c>
      <c r="J72" s="29">
        <f>IF($I72=0,0,ROUND($I72*MIN(1,IF($G72="",'Parâmetros'!$B$6,$G72)*'Parâmetros'!$B$11),0))</f>
        <v/>
      </c>
      <c r="K72" s="50">
        <f>IFERROR($J72*$F72*'Parâmetros'!$C$11,0)</f>
        <v/>
      </c>
      <c r="L72" s="29">
        <f>IF($I72=0,0,ROUND($I72*MIN(1,IF($G72="",'Parâmetros'!$B$6,$G72)*'Parâmetros'!$B$12),0))</f>
        <v/>
      </c>
      <c r="M72" s="50">
        <f>IFERROR($L72*$F72*'Parâmetros'!$C$12,0)</f>
        <v/>
      </c>
      <c r="N72" s="29">
        <f>IF($I72=0,0,ROUND($I72*MIN(1,IF($G72="",'Parâmetros'!$B$6,$G72)*'Parâmetros'!$B$13),0))</f>
        <v/>
      </c>
      <c r="O72" s="50">
        <f>IFERROR($N72*$F72*'Parâmetros'!$C$13,0)</f>
        <v/>
      </c>
      <c r="P72" s="35">
        <f>IF($A72&lt;&gt;"Sim","Inativa",IF($B72="","Preencher serviço",IF(OR($C72="",$D72="",$D72&lt;=0,$E72="",$E72&lt;=0,$F72="",$F72&lt;=0),"Revisar dados",IF(IF($G72="",'Parâmetros'!$B$6,$G72)*'Parâmetros'!$B$13&gt;1,"OK — otimista limitado a 100%","OK"))))</f>
        <v/>
      </c>
    </row>
    <row r="73" ht="24" customHeight="1">
      <c r="A73" s="30" t="n"/>
      <c r="B73" s="32" t="n"/>
      <c r="C73" s="32" t="n"/>
      <c r="D73" s="48" t="n"/>
      <c r="E73" s="25" t="n"/>
      <c r="F73" s="49" t="n"/>
      <c r="G73" s="48" t="n"/>
      <c r="H73" s="29">
        <f>IF(OR($A73&lt;&gt;"Sim",$B73="",$D73="",$E73=""),0,'Parâmetros'!$B$7*$D73)</f>
        <v/>
      </c>
      <c r="I73" s="29">
        <f>IFERROR(ROUNDDOWN($H73/$E73,0),0)</f>
        <v/>
      </c>
      <c r="J73" s="29">
        <f>IF($I73=0,0,ROUND($I73*MIN(1,IF($G73="",'Parâmetros'!$B$6,$G73)*'Parâmetros'!$B$11),0))</f>
        <v/>
      </c>
      <c r="K73" s="50">
        <f>IFERROR($J73*$F73*'Parâmetros'!$C$11,0)</f>
        <v/>
      </c>
      <c r="L73" s="29">
        <f>IF($I73=0,0,ROUND($I73*MIN(1,IF($G73="",'Parâmetros'!$B$6,$G73)*'Parâmetros'!$B$12),0))</f>
        <v/>
      </c>
      <c r="M73" s="50">
        <f>IFERROR($L73*$F73*'Parâmetros'!$C$12,0)</f>
        <v/>
      </c>
      <c r="N73" s="29">
        <f>IF($I73=0,0,ROUND($I73*MIN(1,IF($G73="",'Parâmetros'!$B$6,$G73)*'Parâmetros'!$B$13),0))</f>
        <v/>
      </c>
      <c r="O73" s="50">
        <f>IFERROR($N73*$F73*'Parâmetros'!$C$13,0)</f>
        <v/>
      </c>
      <c r="P73" s="35">
        <f>IF($A73&lt;&gt;"Sim","Inativa",IF($B73="","Preencher serviço",IF(OR($C73="",$D73="",$D73&lt;=0,$E73="",$E73&lt;=0,$F73="",$F73&lt;=0),"Revisar dados",IF(IF($G73="",'Parâmetros'!$B$6,$G73)*'Parâmetros'!$B$13&gt;1,"OK — otimista limitado a 100%","OK"))))</f>
        <v/>
      </c>
    </row>
    <row r="74" ht="24" customHeight="1">
      <c r="A74" s="30" t="n"/>
      <c r="B74" s="32" t="n"/>
      <c r="C74" s="32" t="n"/>
      <c r="D74" s="48" t="n"/>
      <c r="E74" s="25" t="n"/>
      <c r="F74" s="49" t="n"/>
      <c r="G74" s="48" t="n"/>
      <c r="H74" s="29">
        <f>IF(OR($A74&lt;&gt;"Sim",$B74="",$D74="",$E74=""),0,'Parâmetros'!$B$7*$D74)</f>
        <v/>
      </c>
      <c r="I74" s="29">
        <f>IFERROR(ROUNDDOWN($H74/$E74,0),0)</f>
        <v/>
      </c>
      <c r="J74" s="29">
        <f>IF($I74=0,0,ROUND($I74*MIN(1,IF($G74="",'Parâmetros'!$B$6,$G74)*'Parâmetros'!$B$11),0))</f>
        <v/>
      </c>
      <c r="K74" s="50">
        <f>IFERROR($J74*$F74*'Parâmetros'!$C$11,0)</f>
        <v/>
      </c>
      <c r="L74" s="29">
        <f>IF($I74=0,0,ROUND($I74*MIN(1,IF($G74="",'Parâmetros'!$B$6,$G74)*'Parâmetros'!$B$12),0))</f>
        <v/>
      </c>
      <c r="M74" s="50">
        <f>IFERROR($L74*$F74*'Parâmetros'!$C$12,0)</f>
        <v/>
      </c>
      <c r="N74" s="29">
        <f>IF($I74=0,0,ROUND($I74*MIN(1,IF($G74="",'Parâmetros'!$B$6,$G74)*'Parâmetros'!$B$13),0))</f>
        <v/>
      </c>
      <c r="O74" s="50">
        <f>IFERROR($N74*$F74*'Parâmetros'!$C$13,0)</f>
        <v/>
      </c>
      <c r="P74" s="35">
        <f>IF($A74&lt;&gt;"Sim","Inativa",IF($B74="","Preencher serviço",IF(OR($C74="",$D74="",$D74&lt;=0,$E74="",$E74&lt;=0,$F74="",$F74&lt;=0),"Revisar dados",IF(IF($G74="",'Parâmetros'!$B$6,$G74)*'Parâmetros'!$B$13&gt;1,"OK — otimista limitado a 100%","OK"))))</f>
        <v/>
      </c>
    </row>
    <row r="75" ht="24" customHeight="1">
      <c r="A75" s="30" t="n"/>
      <c r="B75" s="32" t="n"/>
      <c r="C75" s="32" t="n"/>
      <c r="D75" s="48" t="n"/>
      <c r="E75" s="25" t="n"/>
      <c r="F75" s="49" t="n"/>
      <c r="G75" s="48" t="n"/>
      <c r="H75" s="29">
        <f>IF(OR($A75&lt;&gt;"Sim",$B75="",$D75="",$E75=""),0,'Parâmetros'!$B$7*$D75)</f>
        <v/>
      </c>
      <c r="I75" s="29">
        <f>IFERROR(ROUNDDOWN($H75/$E75,0),0)</f>
        <v/>
      </c>
      <c r="J75" s="29">
        <f>IF($I75=0,0,ROUND($I75*MIN(1,IF($G75="",'Parâmetros'!$B$6,$G75)*'Parâmetros'!$B$11),0))</f>
        <v/>
      </c>
      <c r="K75" s="50">
        <f>IFERROR($J75*$F75*'Parâmetros'!$C$11,0)</f>
        <v/>
      </c>
      <c r="L75" s="29">
        <f>IF($I75=0,0,ROUND($I75*MIN(1,IF($G75="",'Parâmetros'!$B$6,$G75)*'Parâmetros'!$B$12),0))</f>
        <v/>
      </c>
      <c r="M75" s="50">
        <f>IFERROR($L75*$F75*'Parâmetros'!$C$12,0)</f>
        <v/>
      </c>
      <c r="N75" s="29">
        <f>IF($I75=0,0,ROUND($I75*MIN(1,IF($G75="",'Parâmetros'!$B$6,$G75)*'Parâmetros'!$B$13),0))</f>
        <v/>
      </c>
      <c r="O75" s="50">
        <f>IFERROR($N75*$F75*'Parâmetros'!$C$13,0)</f>
        <v/>
      </c>
      <c r="P75" s="35">
        <f>IF($A75&lt;&gt;"Sim","Inativa",IF($B75="","Preencher serviço",IF(OR($C75="",$D75="",$D75&lt;=0,$E75="",$E75&lt;=0,$F75="",$F75&lt;=0),"Revisar dados",IF(IF($G75="",'Parâmetros'!$B$6,$G75)*'Parâmetros'!$B$13&gt;1,"OK — otimista limitado a 100%","OK"))))</f>
        <v/>
      </c>
    </row>
    <row r="76" ht="24" customHeight="1">
      <c r="A76" s="30" t="n"/>
      <c r="B76" s="32" t="n"/>
      <c r="C76" s="32" t="n"/>
      <c r="D76" s="48" t="n"/>
      <c r="E76" s="25" t="n"/>
      <c r="F76" s="49" t="n"/>
      <c r="G76" s="48" t="n"/>
      <c r="H76" s="29">
        <f>IF(OR($A76&lt;&gt;"Sim",$B76="",$D76="",$E76=""),0,'Parâmetros'!$B$7*$D76)</f>
        <v/>
      </c>
      <c r="I76" s="29">
        <f>IFERROR(ROUNDDOWN($H76/$E76,0),0)</f>
        <v/>
      </c>
      <c r="J76" s="29">
        <f>IF($I76=0,0,ROUND($I76*MIN(1,IF($G76="",'Parâmetros'!$B$6,$G76)*'Parâmetros'!$B$11),0))</f>
        <v/>
      </c>
      <c r="K76" s="50">
        <f>IFERROR($J76*$F76*'Parâmetros'!$C$11,0)</f>
        <v/>
      </c>
      <c r="L76" s="29">
        <f>IF($I76=0,0,ROUND($I76*MIN(1,IF($G76="",'Parâmetros'!$B$6,$G76)*'Parâmetros'!$B$12),0))</f>
        <v/>
      </c>
      <c r="M76" s="50">
        <f>IFERROR($L76*$F76*'Parâmetros'!$C$12,0)</f>
        <v/>
      </c>
      <c r="N76" s="29">
        <f>IF($I76=0,0,ROUND($I76*MIN(1,IF($G76="",'Parâmetros'!$B$6,$G76)*'Parâmetros'!$B$13),0))</f>
        <v/>
      </c>
      <c r="O76" s="50">
        <f>IFERROR($N76*$F76*'Parâmetros'!$C$13,0)</f>
        <v/>
      </c>
      <c r="P76" s="35">
        <f>IF($A76&lt;&gt;"Sim","Inativa",IF($B76="","Preencher serviço",IF(OR($C76="",$D76="",$D76&lt;=0,$E76="",$E76&lt;=0,$F76="",$F76&lt;=0),"Revisar dados",IF(IF($G76="",'Parâmetros'!$B$6,$G76)*'Parâmetros'!$B$13&gt;1,"OK — otimista limitado a 100%","OK"))))</f>
        <v/>
      </c>
    </row>
    <row r="77" ht="24" customHeight="1">
      <c r="A77" s="30" t="n"/>
      <c r="B77" s="32" t="n"/>
      <c r="C77" s="32" t="n"/>
      <c r="D77" s="48" t="n"/>
      <c r="E77" s="25" t="n"/>
      <c r="F77" s="49" t="n"/>
      <c r="G77" s="48" t="n"/>
      <c r="H77" s="29">
        <f>IF(OR($A77&lt;&gt;"Sim",$B77="",$D77="",$E77=""),0,'Parâmetros'!$B$7*$D77)</f>
        <v/>
      </c>
      <c r="I77" s="29">
        <f>IFERROR(ROUNDDOWN($H77/$E77,0),0)</f>
        <v/>
      </c>
      <c r="J77" s="29">
        <f>IF($I77=0,0,ROUND($I77*MIN(1,IF($G77="",'Parâmetros'!$B$6,$G77)*'Parâmetros'!$B$11),0))</f>
        <v/>
      </c>
      <c r="K77" s="50">
        <f>IFERROR($J77*$F77*'Parâmetros'!$C$11,0)</f>
        <v/>
      </c>
      <c r="L77" s="29">
        <f>IF($I77=0,0,ROUND($I77*MIN(1,IF($G77="",'Parâmetros'!$B$6,$G77)*'Parâmetros'!$B$12),0))</f>
        <v/>
      </c>
      <c r="M77" s="50">
        <f>IFERROR($L77*$F77*'Parâmetros'!$C$12,0)</f>
        <v/>
      </c>
      <c r="N77" s="29">
        <f>IF($I77=0,0,ROUND($I77*MIN(1,IF($G77="",'Parâmetros'!$B$6,$G77)*'Parâmetros'!$B$13),0))</f>
        <v/>
      </c>
      <c r="O77" s="50">
        <f>IFERROR($N77*$F77*'Parâmetros'!$C$13,0)</f>
        <v/>
      </c>
      <c r="P77" s="35">
        <f>IF($A77&lt;&gt;"Sim","Inativa",IF($B77="","Preencher serviço",IF(OR($C77="",$D77="",$D77&lt;=0,$E77="",$E77&lt;=0,$F77="",$F77&lt;=0),"Revisar dados",IF(IF($G77="",'Parâmetros'!$B$6,$G77)*'Parâmetros'!$B$13&gt;1,"OK — otimista limitado a 100%","OK"))))</f>
        <v/>
      </c>
    </row>
    <row r="78" ht="24" customHeight="1">
      <c r="A78" s="30" t="n"/>
      <c r="B78" s="32" t="n"/>
      <c r="C78" s="32" t="n"/>
      <c r="D78" s="48" t="n"/>
      <c r="E78" s="25" t="n"/>
      <c r="F78" s="49" t="n"/>
      <c r="G78" s="48" t="n"/>
      <c r="H78" s="29">
        <f>IF(OR($A78&lt;&gt;"Sim",$B78="",$D78="",$E78=""),0,'Parâmetros'!$B$7*$D78)</f>
        <v/>
      </c>
      <c r="I78" s="29">
        <f>IFERROR(ROUNDDOWN($H78/$E78,0),0)</f>
        <v/>
      </c>
      <c r="J78" s="29">
        <f>IF($I78=0,0,ROUND($I78*MIN(1,IF($G78="",'Parâmetros'!$B$6,$G78)*'Parâmetros'!$B$11),0))</f>
        <v/>
      </c>
      <c r="K78" s="50">
        <f>IFERROR($J78*$F78*'Parâmetros'!$C$11,0)</f>
        <v/>
      </c>
      <c r="L78" s="29">
        <f>IF($I78=0,0,ROUND($I78*MIN(1,IF($G78="",'Parâmetros'!$B$6,$G78)*'Parâmetros'!$B$12),0))</f>
        <v/>
      </c>
      <c r="M78" s="50">
        <f>IFERROR($L78*$F78*'Parâmetros'!$C$12,0)</f>
        <v/>
      </c>
      <c r="N78" s="29">
        <f>IF($I78=0,0,ROUND($I78*MIN(1,IF($G78="",'Parâmetros'!$B$6,$G78)*'Parâmetros'!$B$13),0))</f>
        <v/>
      </c>
      <c r="O78" s="50">
        <f>IFERROR($N78*$F78*'Parâmetros'!$C$13,0)</f>
        <v/>
      </c>
      <c r="P78" s="35">
        <f>IF($A78&lt;&gt;"Sim","Inativa",IF($B78="","Preencher serviço",IF(OR($C78="",$D78="",$D78&lt;=0,$E78="",$E78&lt;=0,$F78="",$F78&lt;=0),"Revisar dados",IF(IF($G78="",'Parâmetros'!$B$6,$G78)*'Parâmetros'!$B$13&gt;1,"OK — otimista limitado a 100%","OK"))))</f>
        <v/>
      </c>
    </row>
    <row r="79" ht="24" customHeight="1">
      <c r="A79" s="30" t="n"/>
      <c r="B79" s="32" t="n"/>
      <c r="C79" s="32" t="n"/>
      <c r="D79" s="48" t="n"/>
      <c r="E79" s="25" t="n"/>
      <c r="F79" s="49" t="n"/>
      <c r="G79" s="48" t="n"/>
      <c r="H79" s="29">
        <f>IF(OR($A79&lt;&gt;"Sim",$B79="",$D79="",$E79=""),0,'Parâmetros'!$B$7*$D79)</f>
        <v/>
      </c>
      <c r="I79" s="29">
        <f>IFERROR(ROUNDDOWN($H79/$E79,0),0)</f>
        <v/>
      </c>
      <c r="J79" s="29">
        <f>IF($I79=0,0,ROUND($I79*MIN(1,IF($G79="",'Parâmetros'!$B$6,$G79)*'Parâmetros'!$B$11),0))</f>
        <v/>
      </c>
      <c r="K79" s="50">
        <f>IFERROR($J79*$F79*'Parâmetros'!$C$11,0)</f>
        <v/>
      </c>
      <c r="L79" s="29">
        <f>IF($I79=0,0,ROUND($I79*MIN(1,IF($G79="",'Parâmetros'!$B$6,$G79)*'Parâmetros'!$B$12),0))</f>
        <v/>
      </c>
      <c r="M79" s="50">
        <f>IFERROR($L79*$F79*'Parâmetros'!$C$12,0)</f>
        <v/>
      </c>
      <c r="N79" s="29">
        <f>IF($I79=0,0,ROUND($I79*MIN(1,IF($G79="",'Parâmetros'!$B$6,$G79)*'Parâmetros'!$B$13),0))</f>
        <v/>
      </c>
      <c r="O79" s="50">
        <f>IFERROR($N79*$F79*'Parâmetros'!$C$13,0)</f>
        <v/>
      </c>
      <c r="P79" s="35">
        <f>IF($A79&lt;&gt;"Sim","Inativa",IF($B79="","Preencher serviço",IF(OR($C79="",$D79="",$D79&lt;=0,$E79="",$E79&lt;=0,$F79="",$F79&lt;=0),"Revisar dados",IF(IF($G79="",'Parâmetros'!$B$6,$G79)*'Parâmetros'!$B$13&gt;1,"OK — otimista limitado a 100%","OK"))))</f>
        <v/>
      </c>
    </row>
    <row r="80" ht="24" customHeight="1">
      <c r="A80" s="30" t="n"/>
      <c r="B80" s="32" t="n"/>
      <c r="C80" s="32" t="n"/>
      <c r="D80" s="48" t="n"/>
      <c r="E80" s="25" t="n"/>
      <c r="F80" s="49" t="n"/>
      <c r="G80" s="48" t="n"/>
      <c r="H80" s="29">
        <f>IF(OR($A80&lt;&gt;"Sim",$B80="",$D80="",$E80=""),0,'Parâmetros'!$B$7*$D80)</f>
        <v/>
      </c>
      <c r="I80" s="29">
        <f>IFERROR(ROUNDDOWN($H80/$E80,0),0)</f>
        <v/>
      </c>
      <c r="J80" s="29">
        <f>IF($I80=0,0,ROUND($I80*MIN(1,IF($G80="",'Parâmetros'!$B$6,$G80)*'Parâmetros'!$B$11),0))</f>
        <v/>
      </c>
      <c r="K80" s="50">
        <f>IFERROR($J80*$F80*'Parâmetros'!$C$11,0)</f>
        <v/>
      </c>
      <c r="L80" s="29">
        <f>IF($I80=0,0,ROUND($I80*MIN(1,IF($G80="",'Parâmetros'!$B$6,$G80)*'Parâmetros'!$B$12),0))</f>
        <v/>
      </c>
      <c r="M80" s="50">
        <f>IFERROR($L80*$F80*'Parâmetros'!$C$12,0)</f>
        <v/>
      </c>
      <c r="N80" s="29">
        <f>IF($I80=0,0,ROUND($I80*MIN(1,IF($G80="",'Parâmetros'!$B$6,$G80)*'Parâmetros'!$B$13),0))</f>
        <v/>
      </c>
      <c r="O80" s="50">
        <f>IFERROR($N80*$F80*'Parâmetros'!$C$13,0)</f>
        <v/>
      </c>
      <c r="P80" s="35">
        <f>IF($A80&lt;&gt;"Sim","Inativa",IF($B80="","Preencher serviço",IF(OR($C80="",$D80="",$D80&lt;=0,$E80="",$E80&lt;=0,$F80="",$F80&lt;=0),"Revisar dados",IF(IF($G80="",'Parâmetros'!$B$6,$G80)*'Parâmetros'!$B$13&gt;1,"OK — otimista limitado a 100%","OK"))))</f>
        <v/>
      </c>
    </row>
    <row r="81" ht="24" customHeight="1">
      <c r="A81" s="30" t="n"/>
      <c r="B81" s="32" t="n"/>
      <c r="C81" s="32" t="n"/>
      <c r="D81" s="48" t="n"/>
      <c r="E81" s="25" t="n"/>
      <c r="F81" s="49" t="n"/>
      <c r="G81" s="48" t="n"/>
      <c r="H81" s="29">
        <f>IF(OR($A81&lt;&gt;"Sim",$B81="",$D81="",$E81=""),0,'Parâmetros'!$B$7*$D81)</f>
        <v/>
      </c>
      <c r="I81" s="29">
        <f>IFERROR(ROUNDDOWN($H81/$E81,0),0)</f>
        <v/>
      </c>
      <c r="J81" s="29">
        <f>IF($I81=0,0,ROUND($I81*MIN(1,IF($G81="",'Parâmetros'!$B$6,$G81)*'Parâmetros'!$B$11),0))</f>
        <v/>
      </c>
      <c r="K81" s="50">
        <f>IFERROR($J81*$F81*'Parâmetros'!$C$11,0)</f>
        <v/>
      </c>
      <c r="L81" s="29">
        <f>IF($I81=0,0,ROUND($I81*MIN(1,IF($G81="",'Parâmetros'!$B$6,$G81)*'Parâmetros'!$B$12),0))</f>
        <v/>
      </c>
      <c r="M81" s="50">
        <f>IFERROR($L81*$F81*'Parâmetros'!$C$12,0)</f>
        <v/>
      </c>
      <c r="N81" s="29">
        <f>IF($I81=0,0,ROUND($I81*MIN(1,IF($G81="",'Parâmetros'!$B$6,$G81)*'Parâmetros'!$B$13),0))</f>
        <v/>
      </c>
      <c r="O81" s="50">
        <f>IFERROR($N81*$F81*'Parâmetros'!$C$13,0)</f>
        <v/>
      </c>
      <c r="P81" s="35">
        <f>IF($A81&lt;&gt;"Sim","Inativa",IF($B81="","Preencher serviço",IF(OR($C81="",$D81="",$D81&lt;=0,$E81="",$E81&lt;=0,$F81="",$F81&lt;=0),"Revisar dados",IF(IF($G81="",'Parâmetros'!$B$6,$G81)*'Parâmetros'!$B$13&gt;1,"OK — otimista limitado a 100%","OK"))))</f>
        <v/>
      </c>
    </row>
    <row r="82" ht="24" customHeight="1">
      <c r="A82" s="30" t="n"/>
      <c r="B82" s="32" t="n"/>
      <c r="C82" s="32" t="n"/>
      <c r="D82" s="48" t="n"/>
      <c r="E82" s="25" t="n"/>
      <c r="F82" s="49" t="n"/>
      <c r="G82" s="48" t="n"/>
      <c r="H82" s="29">
        <f>IF(OR($A82&lt;&gt;"Sim",$B82="",$D82="",$E82=""),0,'Parâmetros'!$B$7*$D82)</f>
        <v/>
      </c>
      <c r="I82" s="29">
        <f>IFERROR(ROUNDDOWN($H82/$E82,0),0)</f>
        <v/>
      </c>
      <c r="J82" s="29">
        <f>IF($I82=0,0,ROUND($I82*MIN(1,IF($G82="",'Parâmetros'!$B$6,$G82)*'Parâmetros'!$B$11),0))</f>
        <v/>
      </c>
      <c r="K82" s="50">
        <f>IFERROR($J82*$F82*'Parâmetros'!$C$11,0)</f>
        <v/>
      </c>
      <c r="L82" s="29">
        <f>IF($I82=0,0,ROUND($I82*MIN(1,IF($G82="",'Parâmetros'!$B$6,$G82)*'Parâmetros'!$B$12),0))</f>
        <v/>
      </c>
      <c r="M82" s="50">
        <f>IFERROR($L82*$F82*'Parâmetros'!$C$12,0)</f>
        <v/>
      </c>
      <c r="N82" s="29">
        <f>IF($I82=0,0,ROUND($I82*MIN(1,IF($G82="",'Parâmetros'!$B$6,$G82)*'Parâmetros'!$B$13),0))</f>
        <v/>
      </c>
      <c r="O82" s="50">
        <f>IFERROR($N82*$F82*'Parâmetros'!$C$13,0)</f>
        <v/>
      </c>
      <c r="P82" s="35">
        <f>IF($A82&lt;&gt;"Sim","Inativa",IF($B82="","Preencher serviço",IF(OR($C82="",$D82="",$D82&lt;=0,$E82="",$E82&lt;=0,$F82="",$F82&lt;=0),"Revisar dados",IF(IF($G82="",'Parâmetros'!$B$6,$G82)*'Parâmetros'!$B$13&gt;1,"OK — otimista limitado a 100%","OK"))))</f>
        <v/>
      </c>
    </row>
    <row r="83" ht="24" customHeight="1">
      <c r="A83" s="30" t="n"/>
      <c r="B83" s="32" t="n"/>
      <c r="C83" s="32" t="n"/>
      <c r="D83" s="48" t="n"/>
      <c r="E83" s="25" t="n"/>
      <c r="F83" s="49" t="n"/>
      <c r="G83" s="48" t="n"/>
      <c r="H83" s="29">
        <f>IF(OR($A83&lt;&gt;"Sim",$B83="",$D83="",$E83=""),0,'Parâmetros'!$B$7*$D83)</f>
        <v/>
      </c>
      <c r="I83" s="29">
        <f>IFERROR(ROUNDDOWN($H83/$E83,0),0)</f>
        <v/>
      </c>
      <c r="J83" s="29">
        <f>IF($I83=0,0,ROUND($I83*MIN(1,IF($G83="",'Parâmetros'!$B$6,$G83)*'Parâmetros'!$B$11),0))</f>
        <v/>
      </c>
      <c r="K83" s="50">
        <f>IFERROR($J83*$F83*'Parâmetros'!$C$11,0)</f>
        <v/>
      </c>
      <c r="L83" s="29">
        <f>IF($I83=0,0,ROUND($I83*MIN(1,IF($G83="",'Parâmetros'!$B$6,$G83)*'Parâmetros'!$B$12),0))</f>
        <v/>
      </c>
      <c r="M83" s="50">
        <f>IFERROR($L83*$F83*'Parâmetros'!$C$12,0)</f>
        <v/>
      </c>
      <c r="N83" s="29">
        <f>IF($I83=0,0,ROUND($I83*MIN(1,IF($G83="",'Parâmetros'!$B$6,$G83)*'Parâmetros'!$B$13),0))</f>
        <v/>
      </c>
      <c r="O83" s="50">
        <f>IFERROR($N83*$F83*'Parâmetros'!$C$13,0)</f>
        <v/>
      </c>
      <c r="P83" s="35">
        <f>IF($A83&lt;&gt;"Sim","Inativa",IF($B83="","Preencher serviço",IF(OR($C83="",$D83="",$D83&lt;=0,$E83="",$E83&lt;=0,$F83="",$F83&lt;=0),"Revisar dados",IF(IF($G83="",'Parâmetros'!$B$6,$G83)*'Parâmetros'!$B$13&gt;1,"OK — otimista limitado a 100%","OK"))))</f>
        <v/>
      </c>
    </row>
    <row r="84" ht="24" customHeight="1">
      <c r="A84" s="30" t="n"/>
      <c r="B84" s="32" t="n"/>
      <c r="C84" s="32" t="n"/>
      <c r="D84" s="48" t="n"/>
      <c r="E84" s="25" t="n"/>
      <c r="F84" s="49" t="n"/>
      <c r="G84" s="48" t="n"/>
      <c r="H84" s="29">
        <f>IF(OR($A84&lt;&gt;"Sim",$B84="",$D84="",$E84=""),0,'Parâmetros'!$B$7*$D84)</f>
        <v/>
      </c>
      <c r="I84" s="29">
        <f>IFERROR(ROUNDDOWN($H84/$E84,0),0)</f>
        <v/>
      </c>
      <c r="J84" s="29">
        <f>IF($I84=0,0,ROUND($I84*MIN(1,IF($G84="",'Parâmetros'!$B$6,$G84)*'Parâmetros'!$B$11),0))</f>
        <v/>
      </c>
      <c r="K84" s="50">
        <f>IFERROR($J84*$F84*'Parâmetros'!$C$11,0)</f>
        <v/>
      </c>
      <c r="L84" s="29">
        <f>IF($I84=0,0,ROUND($I84*MIN(1,IF($G84="",'Parâmetros'!$B$6,$G84)*'Parâmetros'!$B$12),0))</f>
        <v/>
      </c>
      <c r="M84" s="50">
        <f>IFERROR($L84*$F84*'Parâmetros'!$C$12,0)</f>
        <v/>
      </c>
      <c r="N84" s="29">
        <f>IF($I84=0,0,ROUND($I84*MIN(1,IF($G84="",'Parâmetros'!$B$6,$G84)*'Parâmetros'!$B$13),0))</f>
        <v/>
      </c>
      <c r="O84" s="50">
        <f>IFERROR($N84*$F84*'Parâmetros'!$C$13,0)</f>
        <v/>
      </c>
      <c r="P84" s="35">
        <f>IF($A84&lt;&gt;"Sim","Inativa",IF($B84="","Preencher serviço",IF(OR($C84="",$D84="",$D84&lt;=0,$E84="",$E84&lt;=0,$F84="",$F84&lt;=0),"Revisar dados",IF(IF($G84="",'Parâmetros'!$B$6,$G84)*'Parâmetros'!$B$13&gt;1,"OK — otimista limitado a 100%","OK"))))</f>
        <v/>
      </c>
    </row>
    <row r="85" ht="24" customHeight="1">
      <c r="A85" s="30" t="n"/>
      <c r="B85" s="32" t="n"/>
      <c r="C85" s="32" t="n"/>
      <c r="D85" s="48" t="n"/>
      <c r="E85" s="25" t="n"/>
      <c r="F85" s="49" t="n"/>
      <c r="G85" s="48" t="n"/>
      <c r="H85" s="29">
        <f>IF(OR($A85&lt;&gt;"Sim",$B85="",$D85="",$E85=""),0,'Parâmetros'!$B$7*$D85)</f>
        <v/>
      </c>
      <c r="I85" s="29">
        <f>IFERROR(ROUNDDOWN($H85/$E85,0),0)</f>
        <v/>
      </c>
      <c r="J85" s="29">
        <f>IF($I85=0,0,ROUND($I85*MIN(1,IF($G85="",'Parâmetros'!$B$6,$G85)*'Parâmetros'!$B$11),0))</f>
        <v/>
      </c>
      <c r="K85" s="50">
        <f>IFERROR($J85*$F85*'Parâmetros'!$C$11,0)</f>
        <v/>
      </c>
      <c r="L85" s="29">
        <f>IF($I85=0,0,ROUND($I85*MIN(1,IF($G85="",'Parâmetros'!$B$6,$G85)*'Parâmetros'!$B$12),0))</f>
        <v/>
      </c>
      <c r="M85" s="50">
        <f>IFERROR($L85*$F85*'Parâmetros'!$C$12,0)</f>
        <v/>
      </c>
      <c r="N85" s="29">
        <f>IF($I85=0,0,ROUND($I85*MIN(1,IF($G85="",'Parâmetros'!$B$6,$G85)*'Parâmetros'!$B$13),0))</f>
        <v/>
      </c>
      <c r="O85" s="50">
        <f>IFERROR($N85*$F85*'Parâmetros'!$C$13,0)</f>
        <v/>
      </c>
      <c r="P85" s="35">
        <f>IF($A85&lt;&gt;"Sim","Inativa",IF($B85="","Preencher serviço",IF(OR($C85="",$D85="",$D85&lt;=0,$E85="",$E85&lt;=0,$F85="",$F85&lt;=0),"Revisar dados",IF(IF($G85="",'Parâmetros'!$B$6,$G85)*'Parâmetros'!$B$13&gt;1,"OK — otimista limitado a 100%","OK"))))</f>
        <v/>
      </c>
    </row>
    <row r="86" ht="24" customHeight="1">
      <c r="A86" s="30" t="n"/>
      <c r="B86" s="32" t="n"/>
      <c r="C86" s="32" t="n"/>
      <c r="D86" s="48" t="n"/>
      <c r="E86" s="25" t="n"/>
      <c r="F86" s="49" t="n"/>
      <c r="G86" s="48" t="n"/>
      <c r="H86" s="29">
        <f>IF(OR($A86&lt;&gt;"Sim",$B86="",$D86="",$E86=""),0,'Parâmetros'!$B$7*$D86)</f>
        <v/>
      </c>
      <c r="I86" s="29">
        <f>IFERROR(ROUNDDOWN($H86/$E86,0),0)</f>
        <v/>
      </c>
      <c r="J86" s="29">
        <f>IF($I86=0,0,ROUND($I86*MIN(1,IF($G86="",'Parâmetros'!$B$6,$G86)*'Parâmetros'!$B$11),0))</f>
        <v/>
      </c>
      <c r="K86" s="50">
        <f>IFERROR($J86*$F86*'Parâmetros'!$C$11,0)</f>
        <v/>
      </c>
      <c r="L86" s="29">
        <f>IF($I86=0,0,ROUND($I86*MIN(1,IF($G86="",'Parâmetros'!$B$6,$G86)*'Parâmetros'!$B$12),0))</f>
        <v/>
      </c>
      <c r="M86" s="50">
        <f>IFERROR($L86*$F86*'Parâmetros'!$C$12,0)</f>
        <v/>
      </c>
      <c r="N86" s="29">
        <f>IF($I86=0,0,ROUND($I86*MIN(1,IF($G86="",'Parâmetros'!$B$6,$G86)*'Parâmetros'!$B$13),0))</f>
        <v/>
      </c>
      <c r="O86" s="50">
        <f>IFERROR($N86*$F86*'Parâmetros'!$C$13,0)</f>
        <v/>
      </c>
      <c r="P86" s="35">
        <f>IF($A86&lt;&gt;"Sim","Inativa",IF($B86="","Preencher serviço",IF(OR($C86="",$D86="",$D86&lt;=0,$E86="",$E86&lt;=0,$F86="",$F86&lt;=0),"Revisar dados",IF(IF($G86="",'Parâmetros'!$B$6,$G86)*'Parâmetros'!$B$13&gt;1,"OK — otimista limitado a 100%","OK"))))</f>
        <v/>
      </c>
    </row>
    <row r="87" ht="24" customHeight="1">
      <c r="A87" s="30" t="n"/>
      <c r="B87" s="32" t="n"/>
      <c r="C87" s="32" t="n"/>
      <c r="D87" s="48" t="n"/>
      <c r="E87" s="25" t="n"/>
      <c r="F87" s="49" t="n"/>
      <c r="G87" s="48" t="n"/>
      <c r="H87" s="29">
        <f>IF(OR($A87&lt;&gt;"Sim",$B87="",$D87="",$E87=""),0,'Parâmetros'!$B$7*$D87)</f>
        <v/>
      </c>
      <c r="I87" s="29">
        <f>IFERROR(ROUNDDOWN($H87/$E87,0),0)</f>
        <v/>
      </c>
      <c r="J87" s="29">
        <f>IF($I87=0,0,ROUND($I87*MIN(1,IF($G87="",'Parâmetros'!$B$6,$G87)*'Parâmetros'!$B$11),0))</f>
        <v/>
      </c>
      <c r="K87" s="50">
        <f>IFERROR($J87*$F87*'Parâmetros'!$C$11,0)</f>
        <v/>
      </c>
      <c r="L87" s="29">
        <f>IF($I87=0,0,ROUND($I87*MIN(1,IF($G87="",'Parâmetros'!$B$6,$G87)*'Parâmetros'!$B$12),0))</f>
        <v/>
      </c>
      <c r="M87" s="50">
        <f>IFERROR($L87*$F87*'Parâmetros'!$C$12,0)</f>
        <v/>
      </c>
      <c r="N87" s="29">
        <f>IF($I87=0,0,ROUND($I87*MIN(1,IF($G87="",'Parâmetros'!$B$6,$G87)*'Parâmetros'!$B$13),0))</f>
        <v/>
      </c>
      <c r="O87" s="50">
        <f>IFERROR($N87*$F87*'Parâmetros'!$C$13,0)</f>
        <v/>
      </c>
      <c r="P87" s="35">
        <f>IF($A87&lt;&gt;"Sim","Inativa",IF($B87="","Preencher serviço",IF(OR($C87="",$D87="",$D87&lt;=0,$E87="",$E87&lt;=0,$F87="",$F87&lt;=0),"Revisar dados",IF(IF($G87="",'Parâmetros'!$B$6,$G87)*'Parâmetros'!$B$13&gt;1,"OK — otimista limitado a 100%","OK"))))</f>
        <v/>
      </c>
    </row>
    <row r="88" ht="24" customHeight="1">
      <c r="A88" s="30" t="n"/>
      <c r="B88" s="32" t="n"/>
      <c r="C88" s="32" t="n"/>
      <c r="D88" s="48" t="n"/>
      <c r="E88" s="25" t="n"/>
      <c r="F88" s="49" t="n"/>
      <c r="G88" s="48" t="n"/>
      <c r="H88" s="29">
        <f>IF(OR($A88&lt;&gt;"Sim",$B88="",$D88="",$E88=""),0,'Parâmetros'!$B$7*$D88)</f>
        <v/>
      </c>
      <c r="I88" s="29">
        <f>IFERROR(ROUNDDOWN($H88/$E88,0),0)</f>
        <v/>
      </c>
      <c r="J88" s="29">
        <f>IF($I88=0,0,ROUND($I88*MIN(1,IF($G88="",'Parâmetros'!$B$6,$G88)*'Parâmetros'!$B$11),0))</f>
        <v/>
      </c>
      <c r="K88" s="50">
        <f>IFERROR($J88*$F88*'Parâmetros'!$C$11,0)</f>
        <v/>
      </c>
      <c r="L88" s="29">
        <f>IF($I88=0,0,ROUND($I88*MIN(1,IF($G88="",'Parâmetros'!$B$6,$G88)*'Parâmetros'!$B$12),0))</f>
        <v/>
      </c>
      <c r="M88" s="50">
        <f>IFERROR($L88*$F88*'Parâmetros'!$C$12,0)</f>
        <v/>
      </c>
      <c r="N88" s="29">
        <f>IF($I88=0,0,ROUND($I88*MIN(1,IF($G88="",'Parâmetros'!$B$6,$G88)*'Parâmetros'!$B$13),0))</f>
        <v/>
      </c>
      <c r="O88" s="50">
        <f>IFERROR($N88*$F88*'Parâmetros'!$C$13,0)</f>
        <v/>
      </c>
      <c r="P88" s="35">
        <f>IF($A88&lt;&gt;"Sim","Inativa",IF($B88="","Preencher serviço",IF(OR($C88="",$D88="",$D88&lt;=0,$E88="",$E88&lt;=0,$F88="",$F88&lt;=0),"Revisar dados",IF(IF($G88="",'Parâmetros'!$B$6,$G88)*'Parâmetros'!$B$13&gt;1,"OK — otimista limitado a 100%","OK"))))</f>
        <v/>
      </c>
    </row>
    <row r="89" ht="24" customHeight="1">
      <c r="A89" s="30" t="n"/>
      <c r="B89" s="32" t="n"/>
      <c r="C89" s="32" t="n"/>
      <c r="D89" s="48" t="n"/>
      <c r="E89" s="25" t="n"/>
      <c r="F89" s="49" t="n"/>
      <c r="G89" s="48" t="n"/>
      <c r="H89" s="29">
        <f>IF(OR($A89&lt;&gt;"Sim",$B89="",$D89="",$E89=""),0,'Parâmetros'!$B$7*$D89)</f>
        <v/>
      </c>
      <c r="I89" s="29">
        <f>IFERROR(ROUNDDOWN($H89/$E89,0),0)</f>
        <v/>
      </c>
      <c r="J89" s="29">
        <f>IF($I89=0,0,ROUND($I89*MIN(1,IF($G89="",'Parâmetros'!$B$6,$G89)*'Parâmetros'!$B$11),0))</f>
        <v/>
      </c>
      <c r="K89" s="50">
        <f>IFERROR($J89*$F89*'Parâmetros'!$C$11,0)</f>
        <v/>
      </c>
      <c r="L89" s="29">
        <f>IF($I89=0,0,ROUND($I89*MIN(1,IF($G89="",'Parâmetros'!$B$6,$G89)*'Parâmetros'!$B$12),0))</f>
        <v/>
      </c>
      <c r="M89" s="50">
        <f>IFERROR($L89*$F89*'Parâmetros'!$C$12,0)</f>
        <v/>
      </c>
      <c r="N89" s="29">
        <f>IF($I89=0,0,ROUND($I89*MIN(1,IF($G89="",'Parâmetros'!$B$6,$G89)*'Parâmetros'!$B$13),0))</f>
        <v/>
      </c>
      <c r="O89" s="50">
        <f>IFERROR($N89*$F89*'Parâmetros'!$C$13,0)</f>
        <v/>
      </c>
      <c r="P89" s="35">
        <f>IF($A89&lt;&gt;"Sim","Inativa",IF($B89="","Preencher serviço",IF(OR($C89="",$D89="",$D89&lt;=0,$E89="",$E89&lt;=0,$F89="",$F89&lt;=0),"Revisar dados",IF(IF($G89="",'Parâmetros'!$B$6,$G89)*'Parâmetros'!$B$13&gt;1,"OK — otimista limitado a 100%","OK"))))</f>
        <v/>
      </c>
    </row>
    <row r="90" ht="24" customHeight="1">
      <c r="A90" s="30" t="n"/>
      <c r="B90" s="32" t="n"/>
      <c r="C90" s="32" t="n"/>
      <c r="D90" s="48" t="n"/>
      <c r="E90" s="25" t="n"/>
      <c r="F90" s="49" t="n"/>
      <c r="G90" s="48" t="n"/>
      <c r="H90" s="29">
        <f>IF(OR($A90&lt;&gt;"Sim",$B90="",$D90="",$E90=""),0,'Parâmetros'!$B$7*$D90)</f>
        <v/>
      </c>
      <c r="I90" s="29">
        <f>IFERROR(ROUNDDOWN($H90/$E90,0),0)</f>
        <v/>
      </c>
      <c r="J90" s="29">
        <f>IF($I90=0,0,ROUND($I90*MIN(1,IF($G90="",'Parâmetros'!$B$6,$G90)*'Parâmetros'!$B$11),0))</f>
        <v/>
      </c>
      <c r="K90" s="50">
        <f>IFERROR($J90*$F90*'Parâmetros'!$C$11,0)</f>
        <v/>
      </c>
      <c r="L90" s="29">
        <f>IF($I90=0,0,ROUND($I90*MIN(1,IF($G90="",'Parâmetros'!$B$6,$G90)*'Parâmetros'!$B$12),0))</f>
        <v/>
      </c>
      <c r="M90" s="50">
        <f>IFERROR($L90*$F90*'Parâmetros'!$C$12,0)</f>
        <v/>
      </c>
      <c r="N90" s="29">
        <f>IF($I90=0,0,ROUND($I90*MIN(1,IF($G90="",'Parâmetros'!$B$6,$G90)*'Parâmetros'!$B$13),0))</f>
        <v/>
      </c>
      <c r="O90" s="50">
        <f>IFERROR($N90*$F90*'Parâmetros'!$C$13,0)</f>
        <v/>
      </c>
      <c r="P90" s="35">
        <f>IF($A90&lt;&gt;"Sim","Inativa",IF($B90="","Preencher serviço",IF(OR($C90="",$D90="",$D90&lt;=0,$E90="",$E90&lt;=0,$F90="",$F90&lt;=0),"Revisar dados",IF(IF($G90="",'Parâmetros'!$B$6,$G90)*'Parâmetros'!$B$13&gt;1,"OK — otimista limitado a 100%","OK"))))</f>
        <v/>
      </c>
    </row>
    <row r="91" ht="24" customHeight="1">
      <c r="A91" s="30" t="n"/>
      <c r="B91" s="32" t="n"/>
      <c r="C91" s="32" t="n"/>
      <c r="D91" s="48" t="n"/>
      <c r="E91" s="25" t="n"/>
      <c r="F91" s="49" t="n"/>
      <c r="G91" s="48" t="n"/>
      <c r="H91" s="29">
        <f>IF(OR($A91&lt;&gt;"Sim",$B91="",$D91="",$E91=""),0,'Parâmetros'!$B$7*$D91)</f>
        <v/>
      </c>
      <c r="I91" s="29">
        <f>IFERROR(ROUNDDOWN($H91/$E91,0),0)</f>
        <v/>
      </c>
      <c r="J91" s="29">
        <f>IF($I91=0,0,ROUND($I91*MIN(1,IF($G91="",'Parâmetros'!$B$6,$G91)*'Parâmetros'!$B$11),0))</f>
        <v/>
      </c>
      <c r="K91" s="50">
        <f>IFERROR($J91*$F91*'Parâmetros'!$C$11,0)</f>
        <v/>
      </c>
      <c r="L91" s="29">
        <f>IF($I91=0,0,ROUND($I91*MIN(1,IF($G91="",'Parâmetros'!$B$6,$G91)*'Parâmetros'!$B$12),0))</f>
        <v/>
      </c>
      <c r="M91" s="50">
        <f>IFERROR($L91*$F91*'Parâmetros'!$C$12,0)</f>
        <v/>
      </c>
      <c r="N91" s="29">
        <f>IF($I91=0,0,ROUND($I91*MIN(1,IF($G91="",'Parâmetros'!$B$6,$G91)*'Parâmetros'!$B$13),0))</f>
        <v/>
      </c>
      <c r="O91" s="50">
        <f>IFERROR($N91*$F91*'Parâmetros'!$C$13,0)</f>
        <v/>
      </c>
      <c r="P91" s="35">
        <f>IF($A91&lt;&gt;"Sim","Inativa",IF($B91="","Preencher serviço",IF(OR($C91="",$D91="",$D91&lt;=0,$E91="",$E91&lt;=0,$F91="",$F91&lt;=0),"Revisar dados",IF(IF($G91="",'Parâmetros'!$B$6,$G91)*'Parâmetros'!$B$13&gt;1,"OK — otimista limitado a 100%","OK"))))</f>
        <v/>
      </c>
    </row>
    <row r="92" ht="24" customHeight="1">
      <c r="A92" s="30" t="n"/>
      <c r="B92" s="32" t="n"/>
      <c r="C92" s="32" t="n"/>
      <c r="D92" s="48" t="n"/>
      <c r="E92" s="25" t="n"/>
      <c r="F92" s="49" t="n"/>
      <c r="G92" s="48" t="n"/>
      <c r="H92" s="29">
        <f>IF(OR($A92&lt;&gt;"Sim",$B92="",$D92="",$E92=""),0,'Parâmetros'!$B$7*$D92)</f>
        <v/>
      </c>
      <c r="I92" s="29">
        <f>IFERROR(ROUNDDOWN($H92/$E92,0),0)</f>
        <v/>
      </c>
      <c r="J92" s="29">
        <f>IF($I92=0,0,ROUND($I92*MIN(1,IF($G92="",'Parâmetros'!$B$6,$G92)*'Parâmetros'!$B$11),0))</f>
        <v/>
      </c>
      <c r="K92" s="50">
        <f>IFERROR($J92*$F92*'Parâmetros'!$C$11,0)</f>
        <v/>
      </c>
      <c r="L92" s="29">
        <f>IF($I92=0,0,ROUND($I92*MIN(1,IF($G92="",'Parâmetros'!$B$6,$G92)*'Parâmetros'!$B$12),0))</f>
        <v/>
      </c>
      <c r="M92" s="50">
        <f>IFERROR($L92*$F92*'Parâmetros'!$C$12,0)</f>
        <v/>
      </c>
      <c r="N92" s="29">
        <f>IF($I92=0,0,ROUND($I92*MIN(1,IF($G92="",'Parâmetros'!$B$6,$G92)*'Parâmetros'!$B$13),0))</f>
        <v/>
      </c>
      <c r="O92" s="50">
        <f>IFERROR($N92*$F92*'Parâmetros'!$C$13,0)</f>
        <v/>
      </c>
      <c r="P92" s="35">
        <f>IF($A92&lt;&gt;"Sim","Inativa",IF($B92="","Preencher serviço",IF(OR($C92="",$D92="",$D92&lt;=0,$E92="",$E92&lt;=0,$F92="",$F92&lt;=0),"Revisar dados",IF(IF($G92="",'Parâmetros'!$B$6,$G92)*'Parâmetros'!$B$13&gt;1,"OK — otimista limitado a 100%","OK"))))</f>
        <v/>
      </c>
    </row>
    <row r="93" ht="24" customHeight="1">
      <c r="A93" s="30" t="n"/>
      <c r="B93" s="32" t="n"/>
      <c r="C93" s="32" t="n"/>
      <c r="D93" s="48" t="n"/>
      <c r="E93" s="25" t="n"/>
      <c r="F93" s="49" t="n"/>
      <c r="G93" s="48" t="n"/>
      <c r="H93" s="29">
        <f>IF(OR($A93&lt;&gt;"Sim",$B93="",$D93="",$E93=""),0,'Parâmetros'!$B$7*$D93)</f>
        <v/>
      </c>
      <c r="I93" s="29">
        <f>IFERROR(ROUNDDOWN($H93/$E93,0),0)</f>
        <v/>
      </c>
      <c r="J93" s="29">
        <f>IF($I93=0,0,ROUND($I93*MIN(1,IF($G93="",'Parâmetros'!$B$6,$G93)*'Parâmetros'!$B$11),0))</f>
        <v/>
      </c>
      <c r="K93" s="50">
        <f>IFERROR($J93*$F93*'Parâmetros'!$C$11,0)</f>
        <v/>
      </c>
      <c r="L93" s="29">
        <f>IF($I93=0,0,ROUND($I93*MIN(1,IF($G93="",'Parâmetros'!$B$6,$G93)*'Parâmetros'!$B$12),0))</f>
        <v/>
      </c>
      <c r="M93" s="50">
        <f>IFERROR($L93*$F93*'Parâmetros'!$C$12,0)</f>
        <v/>
      </c>
      <c r="N93" s="29">
        <f>IF($I93=0,0,ROUND($I93*MIN(1,IF($G93="",'Parâmetros'!$B$6,$G93)*'Parâmetros'!$B$13),0))</f>
        <v/>
      </c>
      <c r="O93" s="50">
        <f>IFERROR($N93*$F93*'Parâmetros'!$C$13,0)</f>
        <v/>
      </c>
      <c r="P93" s="35">
        <f>IF($A93&lt;&gt;"Sim","Inativa",IF($B93="","Preencher serviço",IF(OR($C93="",$D93="",$D93&lt;=0,$E93="",$E93&lt;=0,$F93="",$F93&lt;=0),"Revisar dados",IF(IF($G93="",'Parâmetros'!$B$6,$G93)*'Parâmetros'!$B$13&gt;1,"OK — otimista limitado a 100%","OK"))))</f>
        <v/>
      </c>
    </row>
    <row r="94" ht="24" customHeight="1">
      <c r="A94" s="30" t="n"/>
      <c r="B94" s="32" t="n"/>
      <c r="C94" s="32" t="n"/>
      <c r="D94" s="48" t="n"/>
      <c r="E94" s="25" t="n"/>
      <c r="F94" s="49" t="n"/>
      <c r="G94" s="48" t="n"/>
      <c r="H94" s="29">
        <f>IF(OR($A94&lt;&gt;"Sim",$B94="",$D94="",$E94=""),0,'Parâmetros'!$B$7*$D94)</f>
        <v/>
      </c>
      <c r="I94" s="29">
        <f>IFERROR(ROUNDDOWN($H94/$E94,0),0)</f>
        <v/>
      </c>
      <c r="J94" s="29">
        <f>IF($I94=0,0,ROUND($I94*MIN(1,IF($G94="",'Parâmetros'!$B$6,$G94)*'Parâmetros'!$B$11),0))</f>
        <v/>
      </c>
      <c r="K94" s="50">
        <f>IFERROR($J94*$F94*'Parâmetros'!$C$11,0)</f>
        <v/>
      </c>
      <c r="L94" s="29">
        <f>IF($I94=0,0,ROUND($I94*MIN(1,IF($G94="",'Parâmetros'!$B$6,$G94)*'Parâmetros'!$B$12),0))</f>
        <v/>
      </c>
      <c r="M94" s="50">
        <f>IFERROR($L94*$F94*'Parâmetros'!$C$12,0)</f>
        <v/>
      </c>
      <c r="N94" s="29">
        <f>IF($I94=0,0,ROUND($I94*MIN(1,IF($G94="",'Parâmetros'!$B$6,$G94)*'Parâmetros'!$B$13),0))</f>
        <v/>
      </c>
      <c r="O94" s="50">
        <f>IFERROR($N94*$F94*'Parâmetros'!$C$13,0)</f>
        <v/>
      </c>
      <c r="P94" s="35">
        <f>IF($A94&lt;&gt;"Sim","Inativa",IF($B94="","Preencher serviço",IF(OR($C94="",$D94="",$D94&lt;=0,$E94="",$E94&lt;=0,$F94="",$F94&lt;=0),"Revisar dados",IF(IF($G94="",'Parâmetros'!$B$6,$G94)*'Parâmetros'!$B$13&gt;1,"OK — otimista limitado a 100%","OK"))))</f>
        <v/>
      </c>
    </row>
    <row r="95" ht="24" customHeight="1">
      <c r="A95" s="30" t="n"/>
      <c r="B95" s="32" t="n"/>
      <c r="C95" s="32" t="n"/>
      <c r="D95" s="48" t="n"/>
      <c r="E95" s="25" t="n"/>
      <c r="F95" s="49" t="n"/>
      <c r="G95" s="48" t="n"/>
      <c r="H95" s="29">
        <f>IF(OR($A95&lt;&gt;"Sim",$B95="",$D95="",$E95=""),0,'Parâmetros'!$B$7*$D95)</f>
        <v/>
      </c>
      <c r="I95" s="29">
        <f>IFERROR(ROUNDDOWN($H95/$E95,0),0)</f>
        <v/>
      </c>
      <c r="J95" s="29">
        <f>IF($I95=0,0,ROUND($I95*MIN(1,IF($G95="",'Parâmetros'!$B$6,$G95)*'Parâmetros'!$B$11),0))</f>
        <v/>
      </c>
      <c r="K95" s="50">
        <f>IFERROR($J95*$F95*'Parâmetros'!$C$11,0)</f>
        <v/>
      </c>
      <c r="L95" s="29">
        <f>IF($I95=0,0,ROUND($I95*MIN(1,IF($G95="",'Parâmetros'!$B$6,$G95)*'Parâmetros'!$B$12),0))</f>
        <v/>
      </c>
      <c r="M95" s="50">
        <f>IFERROR($L95*$F95*'Parâmetros'!$C$12,0)</f>
        <v/>
      </c>
      <c r="N95" s="29">
        <f>IF($I95=0,0,ROUND($I95*MIN(1,IF($G95="",'Parâmetros'!$B$6,$G95)*'Parâmetros'!$B$13),0))</f>
        <v/>
      </c>
      <c r="O95" s="50">
        <f>IFERROR($N95*$F95*'Parâmetros'!$C$13,0)</f>
        <v/>
      </c>
      <c r="P95" s="35">
        <f>IF($A95&lt;&gt;"Sim","Inativa",IF($B95="","Preencher serviço",IF(OR($C95="",$D95="",$D95&lt;=0,$E95="",$E95&lt;=0,$F95="",$F95&lt;=0),"Revisar dados",IF(IF($G95="",'Parâmetros'!$B$6,$G95)*'Parâmetros'!$B$13&gt;1,"OK — otimista limitado a 100%","OK"))))</f>
        <v/>
      </c>
    </row>
    <row r="96" ht="24" customHeight="1">
      <c r="A96" s="30" t="n"/>
      <c r="B96" s="32" t="n"/>
      <c r="C96" s="32" t="n"/>
      <c r="D96" s="48" t="n"/>
      <c r="E96" s="25" t="n"/>
      <c r="F96" s="49" t="n"/>
      <c r="G96" s="48" t="n"/>
      <c r="H96" s="29">
        <f>IF(OR($A96&lt;&gt;"Sim",$B96="",$D96="",$E96=""),0,'Parâmetros'!$B$7*$D96)</f>
        <v/>
      </c>
      <c r="I96" s="29">
        <f>IFERROR(ROUNDDOWN($H96/$E96,0),0)</f>
        <v/>
      </c>
      <c r="J96" s="29">
        <f>IF($I96=0,0,ROUND($I96*MIN(1,IF($G96="",'Parâmetros'!$B$6,$G96)*'Parâmetros'!$B$11),0))</f>
        <v/>
      </c>
      <c r="K96" s="50">
        <f>IFERROR($J96*$F96*'Parâmetros'!$C$11,0)</f>
        <v/>
      </c>
      <c r="L96" s="29">
        <f>IF($I96=0,0,ROUND($I96*MIN(1,IF($G96="",'Parâmetros'!$B$6,$G96)*'Parâmetros'!$B$12),0))</f>
        <v/>
      </c>
      <c r="M96" s="50">
        <f>IFERROR($L96*$F96*'Parâmetros'!$C$12,0)</f>
        <v/>
      </c>
      <c r="N96" s="29">
        <f>IF($I96=0,0,ROUND($I96*MIN(1,IF($G96="",'Parâmetros'!$B$6,$G96)*'Parâmetros'!$B$13),0))</f>
        <v/>
      </c>
      <c r="O96" s="50">
        <f>IFERROR($N96*$F96*'Parâmetros'!$C$13,0)</f>
        <v/>
      </c>
      <c r="P96" s="35">
        <f>IF($A96&lt;&gt;"Sim","Inativa",IF($B96="","Preencher serviço",IF(OR($C96="",$D96="",$D96&lt;=0,$E96="",$E96&lt;=0,$F96="",$F96&lt;=0),"Revisar dados",IF(IF($G96="",'Parâmetros'!$B$6,$G96)*'Parâmetros'!$B$13&gt;1,"OK — otimista limitado a 100%","OK"))))</f>
        <v/>
      </c>
    </row>
    <row r="97" ht="24" customHeight="1">
      <c r="A97" s="30" t="n"/>
      <c r="B97" s="32" t="n"/>
      <c r="C97" s="32" t="n"/>
      <c r="D97" s="48" t="n"/>
      <c r="E97" s="25" t="n"/>
      <c r="F97" s="49" t="n"/>
      <c r="G97" s="48" t="n"/>
      <c r="H97" s="29">
        <f>IF(OR($A97&lt;&gt;"Sim",$B97="",$D97="",$E97=""),0,'Parâmetros'!$B$7*$D97)</f>
        <v/>
      </c>
      <c r="I97" s="29">
        <f>IFERROR(ROUNDDOWN($H97/$E97,0),0)</f>
        <v/>
      </c>
      <c r="J97" s="29">
        <f>IF($I97=0,0,ROUND($I97*MIN(1,IF($G97="",'Parâmetros'!$B$6,$G97)*'Parâmetros'!$B$11),0))</f>
        <v/>
      </c>
      <c r="K97" s="50">
        <f>IFERROR($J97*$F97*'Parâmetros'!$C$11,0)</f>
        <v/>
      </c>
      <c r="L97" s="29">
        <f>IF($I97=0,0,ROUND($I97*MIN(1,IF($G97="",'Parâmetros'!$B$6,$G97)*'Parâmetros'!$B$12),0))</f>
        <v/>
      </c>
      <c r="M97" s="50">
        <f>IFERROR($L97*$F97*'Parâmetros'!$C$12,0)</f>
        <v/>
      </c>
      <c r="N97" s="29">
        <f>IF($I97=0,0,ROUND($I97*MIN(1,IF($G97="",'Parâmetros'!$B$6,$G97)*'Parâmetros'!$B$13),0))</f>
        <v/>
      </c>
      <c r="O97" s="50">
        <f>IFERROR($N97*$F97*'Parâmetros'!$C$13,0)</f>
        <v/>
      </c>
      <c r="P97" s="35">
        <f>IF($A97&lt;&gt;"Sim","Inativa",IF($B97="","Preencher serviço",IF(OR($C97="",$D97="",$D97&lt;=0,$E97="",$E97&lt;=0,$F97="",$F97&lt;=0),"Revisar dados",IF(IF($G97="",'Parâmetros'!$B$6,$G97)*'Parâmetros'!$B$13&gt;1,"OK — otimista limitado a 100%","OK"))))</f>
        <v/>
      </c>
    </row>
    <row r="98" ht="24" customHeight="1">
      <c r="A98" s="30" t="n"/>
      <c r="B98" s="32" t="n"/>
      <c r="C98" s="32" t="n"/>
      <c r="D98" s="48" t="n"/>
      <c r="E98" s="25" t="n"/>
      <c r="F98" s="49" t="n"/>
      <c r="G98" s="48" t="n"/>
      <c r="H98" s="29">
        <f>IF(OR($A98&lt;&gt;"Sim",$B98="",$D98="",$E98=""),0,'Parâmetros'!$B$7*$D98)</f>
        <v/>
      </c>
      <c r="I98" s="29">
        <f>IFERROR(ROUNDDOWN($H98/$E98,0),0)</f>
        <v/>
      </c>
      <c r="J98" s="29">
        <f>IF($I98=0,0,ROUND($I98*MIN(1,IF($G98="",'Parâmetros'!$B$6,$G98)*'Parâmetros'!$B$11),0))</f>
        <v/>
      </c>
      <c r="K98" s="50">
        <f>IFERROR($J98*$F98*'Parâmetros'!$C$11,0)</f>
        <v/>
      </c>
      <c r="L98" s="29">
        <f>IF($I98=0,0,ROUND($I98*MIN(1,IF($G98="",'Parâmetros'!$B$6,$G98)*'Parâmetros'!$B$12),0))</f>
        <v/>
      </c>
      <c r="M98" s="50">
        <f>IFERROR($L98*$F98*'Parâmetros'!$C$12,0)</f>
        <v/>
      </c>
      <c r="N98" s="29">
        <f>IF($I98=0,0,ROUND($I98*MIN(1,IF($G98="",'Parâmetros'!$B$6,$G98)*'Parâmetros'!$B$13),0))</f>
        <v/>
      </c>
      <c r="O98" s="50">
        <f>IFERROR($N98*$F98*'Parâmetros'!$C$13,0)</f>
        <v/>
      </c>
      <c r="P98" s="35">
        <f>IF($A98&lt;&gt;"Sim","Inativa",IF($B98="","Preencher serviço",IF(OR($C98="",$D98="",$D98&lt;=0,$E98="",$E98&lt;=0,$F98="",$F98&lt;=0),"Revisar dados",IF(IF($G98="",'Parâmetros'!$B$6,$G98)*'Parâmetros'!$B$13&gt;1,"OK — otimista limitado a 100%","OK"))))</f>
        <v/>
      </c>
    </row>
    <row r="99" ht="24" customHeight="1">
      <c r="A99" s="30" t="n"/>
      <c r="B99" s="32" t="n"/>
      <c r="C99" s="32" t="n"/>
      <c r="D99" s="48" t="n"/>
      <c r="E99" s="25" t="n"/>
      <c r="F99" s="49" t="n"/>
      <c r="G99" s="48" t="n"/>
      <c r="H99" s="29">
        <f>IF(OR($A99&lt;&gt;"Sim",$B99="",$D99="",$E99=""),0,'Parâmetros'!$B$7*$D99)</f>
        <v/>
      </c>
      <c r="I99" s="29">
        <f>IFERROR(ROUNDDOWN($H99/$E99,0),0)</f>
        <v/>
      </c>
      <c r="J99" s="29">
        <f>IF($I99=0,0,ROUND($I99*MIN(1,IF($G99="",'Parâmetros'!$B$6,$G99)*'Parâmetros'!$B$11),0))</f>
        <v/>
      </c>
      <c r="K99" s="50">
        <f>IFERROR($J99*$F99*'Parâmetros'!$C$11,0)</f>
        <v/>
      </c>
      <c r="L99" s="29">
        <f>IF($I99=0,0,ROUND($I99*MIN(1,IF($G99="",'Parâmetros'!$B$6,$G99)*'Parâmetros'!$B$12),0))</f>
        <v/>
      </c>
      <c r="M99" s="50">
        <f>IFERROR($L99*$F99*'Parâmetros'!$C$12,0)</f>
        <v/>
      </c>
      <c r="N99" s="29">
        <f>IF($I99=0,0,ROUND($I99*MIN(1,IF($G99="",'Parâmetros'!$B$6,$G99)*'Parâmetros'!$B$13),0))</f>
        <v/>
      </c>
      <c r="O99" s="50">
        <f>IFERROR($N99*$F99*'Parâmetros'!$C$13,0)</f>
        <v/>
      </c>
      <c r="P99" s="35">
        <f>IF($A99&lt;&gt;"Sim","Inativa",IF($B99="","Preencher serviço",IF(OR($C99="",$D99="",$D99&lt;=0,$E99="",$E99&lt;=0,$F99="",$F99&lt;=0),"Revisar dados",IF(IF($G99="",'Parâmetros'!$B$6,$G99)*'Parâmetros'!$B$13&gt;1,"OK — otimista limitado a 100%","OK"))))</f>
        <v/>
      </c>
    </row>
    <row r="100" ht="24" customHeight="1">
      <c r="A100" s="30" t="n"/>
      <c r="B100" s="32" t="n"/>
      <c r="C100" s="32" t="n"/>
      <c r="D100" s="48" t="n"/>
      <c r="E100" s="25" t="n"/>
      <c r="F100" s="49" t="n"/>
      <c r="G100" s="48" t="n"/>
      <c r="H100" s="29">
        <f>IF(OR($A100&lt;&gt;"Sim",$B100="",$D100="",$E100=""),0,'Parâmetros'!$B$7*$D100)</f>
        <v/>
      </c>
      <c r="I100" s="29">
        <f>IFERROR(ROUNDDOWN($H100/$E100,0),0)</f>
        <v/>
      </c>
      <c r="J100" s="29">
        <f>IF($I100=0,0,ROUND($I100*MIN(1,IF($G100="",'Parâmetros'!$B$6,$G100)*'Parâmetros'!$B$11),0))</f>
        <v/>
      </c>
      <c r="K100" s="50">
        <f>IFERROR($J100*$F100*'Parâmetros'!$C$11,0)</f>
        <v/>
      </c>
      <c r="L100" s="29">
        <f>IF($I100=0,0,ROUND($I100*MIN(1,IF($G100="",'Parâmetros'!$B$6,$G100)*'Parâmetros'!$B$12),0))</f>
        <v/>
      </c>
      <c r="M100" s="50">
        <f>IFERROR($L100*$F100*'Parâmetros'!$C$12,0)</f>
        <v/>
      </c>
      <c r="N100" s="29">
        <f>IF($I100=0,0,ROUND($I100*MIN(1,IF($G100="",'Parâmetros'!$B$6,$G100)*'Parâmetros'!$B$13),0))</f>
        <v/>
      </c>
      <c r="O100" s="50">
        <f>IFERROR($N100*$F100*'Parâmetros'!$C$13,0)</f>
        <v/>
      </c>
      <c r="P100" s="35">
        <f>IF($A100&lt;&gt;"Sim","Inativa",IF($B100="","Preencher serviço",IF(OR($C100="",$D100="",$D100&lt;=0,$E100="",$E100&lt;=0,$F100="",$F100&lt;=0),"Revisar dados",IF(IF($G100="",'Parâmetros'!$B$6,$G100)*'Parâmetros'!$B$13&gt;1,"OK — otimista limitado a 100%","OK"))))</f>
        <v/>
      </c>
    </row>
    <row r="101" ht="24" customHeight="1">
      <c r="A101" s="30" t="n"/>
      <c r="B101" s="32" t="n"/>
      <c r="C101" s="32" t="n"/>
      <c r="D101" s="48" t="n"/>
      <c r="E101" s="25" t="n"/>
      <c r="F101" s="49" t="n"/>
      <c r="G101" s="48" t="n"/>
      <c r="H101" s="29">
        <f>IF(OR($A101&lt;&gt;"Sim",$B101="",$D101="",$E101=""),0,'Parâmetros'!$B$7*$D101)</f>
        <v/>
      </c>
      <c r="I101" s="29">
        <f>IFERROR(ROUNDDOWN($H101/$E101,0),0)</f>
        <v/>
      </c>
      <c r="J101" s="29">
        <f>IF($I101=0,0,ROUND($I101*MIN(1,IF($G101="",'Parâmetros'!$B$6,$G101)*'Parâmetros'!$B$11),0))</f>
        <v/>
      </c>
      <c r="K101" s="50">
        <f>IFERROR($J101*$F101*'Parâmetros'!$C$11,0)</f>
        <v/>
      </c>
      <c r="L101" s="29">
        <f>IF($I101=0,0,ROUND($I101*MIN(1,IF($G101="",'Parâmetros'!$B$6,$G101)*'Parâmetros'!$B$12),0))</f>
        <v/>
      </c>
      <c r="M101" s="50">
        <f>IFERROR($L101*$F101*'Parâmetros'!$C$12,0)</f>
        <v/>
      </c>
      <c r="N101" s="29">
        <f>IF($I101=0,0,ROUND($I101*MIN(1,IF($G101="",'Parâmetros'!$B$6,$G101)*'Parâmetros'!$B$13),0))</f>
        <v/>
      </c>
      <c r="O101" s="50">
        <f>IFERROR($N101*$F101*'Parâmetros'!$C$13,0)</f>
        <v/>
      </c>
      <c r="P101" s="35">
        <f>IF($A101&lt;&gt;"Sim","Inativa",IF($B101="","Preencher serviço",IF(OR($C101="",$D101="",$D101&lt;=0,$E101="",$E101&lt;=0,$F101="",$F101&lt;=0),"Revisar dados",IF(IF($G101="",'Parâmetros'!$B$6,$G101)*'Parâmetros'!$B$13&gt;1,"OK — otimista limitado a 100%","OK"))))</f>
        <v/>
      </c>
    </row>
  </sheetData>
  <autoFilter ref="A1:P101"/>
  <conditionalFormatting sqref="A2:P101">
    <cfRule type="expression" priority="1" dxfId="1" stopIfTrue="1">
      <formula>AND($A2="Sim",OR($P2="Preencher serviço",$P2="Revisar dados"))</formula>
    </cfRule>
  </conditionalFormatting>
  <conditionalFormatting sqref="P2:P101">
    <cfRule type="expression" priority="2" dxfId="0" stopIfTrue="1">
      <formula>$P2="OK"</formula>
    </cfRule>
    <cfRule type="expression" priority="3" dxfId="3" stopIfTrue="1">
      <formula>$P2="OK — otimista limitado a 100%"</formula>
    </cfRule>
  </conditionalFormatting>
  <conditionalFormatting sqref="G2:G101">
    <cfRule type="expression" priority="4" dxfId="3">
      <formula>AND($A2="Sim",IF($G2="",'Parâmetros'!$B$6,$G2)&gt;0.9)</formula>
    </cfRule>
  </conditionalFormatting>
  <dataValidations count="6">
    <dataValidation sqref="A2:A101" showDropDown="0" showInputMessage="0" showErrorMessage="1" allowBlank="0" errorTitle="Opção inválida" error="Escolha Sim ou Não." type="list" errorStyle="stop">
      <formula1>"Sim,Não"</formula1>
    </dataValidation>
    <dataValidation sqref="C2:C101" showDropDown="0" showInputMessage="0" showErrorMessage="1" allowBlank="0" errorTitle="Categoria inválida" error="Escolha uma categoria da lista." type="list" errorStyle="stop">
      <formula1>"Cabelo,Barba,Unhas,Sobrancelhas,Estética facial não clínica,Outros"</formula1>
    </dataValidation>
    <dataValidation sqref="D2:D101" showDropDown="0" showInputMessage="0" showErrorMessage="1" allowBlank="0" errorTitle="Percentual inválido" error="Informe um mix entre 0,0% e 100,0%." type="decimal" errorStyle="stop" operator="between">
      <formula1>0</formula1>
      <formula2>1</formula2>
    </dataValidation>
    <dataValidation sqref="E2:E101" showDropDown="0" showInputMessage="0" showErrorMessage="1" allowBlank="0" errorTitle="Duração inválida" error="Informe uma duração inteira entre 5 e 480 minutos." type="whole" errorStyle="stop" operator="between">
      <formula1>5</formula1>
      <formula2>480</formula2>
    </dataValidation>
    <dataValidation sqref="F2:F101" showDropDown="0" showInputMessage="0" showErrorMessage="1" allowBlank="0" errorTitle="Ticket inválido" error="Informe um ticket entre R$ 0,01 e R$ 10.000,00." type="decimal" errorStyle="stop" operator="between">
      <formula1>0.01</formula1>
      <formula2>10000</formula2>
    </dataValidation>
    <dataValidation sqref="G2:G101" showDropDown="0" showInputMessage="0" showErrorMessage="1" allowBlank="0" errorTitle="Ocupação inválida" error="Informe uma ocupação entre 0,0% e 100,0%, ou deixe a célula vazia." type="decimal" errorStyle="stop" operator="between">
      <formula1>0</formula1>
      <formula2>1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2026-09-09T03:21:19Z</dcterms:created>
  <dcterms:modified xmlns:dcterms="http://purl.org/dc/terms/" xmlns:xsi="http://www.w3.org/2001/XMLSchema-instance" xsi:type="dcterms:W3CDTF">2026-09-09T03:21:19+00:00Z</dcterms:modified>
</cp:coreProperties>
</file>