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Serviços" sheetId="2" state="visible" r:id="rId2"/>
    <sheet xmlns:r="http://schemas.openxmlformats.org/officeDocument/2006/relationships" name="Materiais" sheetId="3" state="visible" r:id="rId3"/>
    <sheet xmlns:r="http://schemas.openxmlformats.org/officeDocument/2006/relationships" name="Composição" sheetId="4" state="visible" r:id="rId4"/>
    <sheet xmlns:r="http://schemas.openxmlformats.org/officeDocument/2006/relationships" name="Parâmetros" sheetId="5" state="visible" r:id="rId5"/>
  </sheets>
  <definedNames>
    <definedName name="_xlnm._FilterDatabase" localSheetId="1" hidden="1">'Serviços'!$A$4:$Q$104</definedName>
    <definedName name="_xlnm._FilterDatabase" localSheetId="2" hidden="1">'Materiais'!$A$4:$J$104</definedName>
    <definedName name="_xlnm._FilterDatabase" localSheetId="3" hidden="1">'Composição'!$A$4:$H$104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&quot;R$&quot; #,##0.00"/>
    <numFmt numFmtId="165" formatCode="0.0%"/>
    <numFmt numFmtId="166" formatCode="dd/mm/yyyy"/>
    <numFmt numFmtId="167" formatCode="0.000"/>
    <numFmt numFmtId="168" formatCode="&quot;R$&quot; #,##0.00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76646F"/>
      <sz val="10"/>
    </font>
    <font>
      <name val="Calibri"/>
      <b val="1"/>
      <color rgb="00FFFFFF"/>
      <sz val="10"/>
    </font>
    <font>
      <name val="Calibri"/>
      <color rgb="003F303A"/>
      <sz val="10"/>
    </font>
    <font>
      <name val="Calibri"/>
      <b val="1"/>
      <color rgb="003F303A"/>
      <sz val="10"/>
    </font>
  </fonts>
  <fills count="7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B63D5C"/>
      </patternFill>
    </fill>
    <fill>
      <patternFill patternType="solid">
        <fgColor rgb="00FFF7F5"/>
      </patternFill>
    </fill>
    <fill>
      <patternFill patternType="solid">
        <fgColor rgb="00F6DFE2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167" fontId="4" fillId="5" borderId="1" applyAlignment="1" pivotButton="0" quotePrefix="0" xfId="0">
      <alignment horizontal="right" vertical="center"/>
    </xf>
    <xf numFmtId="168" fontId="4" fillId="4" borderId="1" applyAlignment="1" pivotButton="0" quotePrefix="0" xfId="0">
      <alignment horizontal="right" vertical="center"/>
    </xf>
    <xf numFmtId="168" fontId="4" fillId="6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168" fontId="4" fillId="4" borderId="1" applyAlignment="1" pivotButton="0" quotePrefix="0" xfId="0">
      <alignment horizontal="right" vertical="center"/>
    </xf>
    <xf numFmtId="168" fontId="4" fillId="6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color rgb="00FFFFFF"/>
        <sz val="10"/>
      </font>
      <fill>
        <patternFill patternType="solid">
          <fgColor rgb="00B94762"/>
        </patternFill>
      </fill>
    </dxf>
    <dxf>
      <font>
        <name val="Calibri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Serviços por categoria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'Resumo'!E3</f>
            </strRef>
          </tx>
          <spPr>
            <a:solidFill xmlns:a="http://schemas.openxmlformats.org/drawingml/2006/main">
              <a:srgbClr val="B63D5C"/>
            </a:solidFill>
            <a:ln xmlns:a="http://schemas.openxmlformats.org/drawingml/2006/main">
              <a:solidFill>
                <a:srgbClr val="B63D5C"/>
              </a:solidFill>
              <a:prstDash val="solid"/>
            </a:ln>
          </spPr>
          <cat>
            <numRef>
              <f>'Resumo'!$D$4:$D$9</f>
            </numRef>
          </cat>
          <val>
            <numRef>
              <f>'Resumo'!$E$4:$E$9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41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B63D5C"/>
    <outlinePr summaryBelow="1" summaryRight="1"/>
    <pageSetUpPr/>
  </sheetPr>
  <dimension ref="A1:N1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3" customWidth="1" min="3" max="3"/>
    <col width="22" customWidth="1" min="4" max="4"/>
    <col width="13" customWidth="1" min="5" max="5"/>
    <col width="3" customWidth="1" min="6" max="6"/>
    <col width="13" customWidth="1" min="7" max="7"/>
  </cols>
  <sheetData>
    <row r="1" ht="28" customHeight="1">
      <c r="A1" s="1" t="inlineStr">
        <is>
          <t>Resumo da precificação de serviços</t>
        </is>
      </c>
    </row>
    <row r="2" ht="22" customHeight="1">
      <c r="A2" s="2" t="inlineStr">
        <is>
          <t>Indicadores calculados a partir das entradas; todos os exemplos são fictícios.</t>
        </is>
      </c>
    </row>
    <row r="3">
      <c r="A3" s="3" t="inlineStr">
        <is>
          <t>Indicador</t>
        </is>
      </c>
      <c r="B3" s="3" t="inlineStr">
        <is>
          <t>Resultado</t>
        </is>
      </c>
      <c r="D3" s="3" t="inlineStr">
        <is>
          <t>Categoria</t>
        </is>
      </c>
      <c r="E3" s="3" t="inlineStr">
        <is>
          <t>Serviços</t>
        </is>
      </c>
    </row>
    <row r="4">
      <c r="A4" s="4" t="inlineStr">
        <is>
          <t>Serviços cadastrados</t>
        </is>
      </c>
      <c r="B4" s="5">
        <f>COUNTIF('Serviços'!$A$5:$A$104,"&lt;&gt;")</f>
        <v/>
      </c>
      <c r="D4" s="6">
        <f>'Parâmetros'!D4</f>
        <v/>
      </c>
      <c r="E4" s="5">
        <f>COUNTIFS('Serviços'!$A$5:$A$104,"&lt;&gt;",'Serviços'!$D$5:$D$104,D4)</f>
        <v/>
      </c>
    </row>
    <row r="5">
      <c r="A5" s="7" t="inlineStr">
        <is>
          <t>Serviços ativos</t>
        </is>
      </c>
      <c r="B5" s="8">
        <f>COUNTIFS('Serviços'!$A$5:$A$104,"&lt;&gt;",'Serviços'!$P$5:$P$104,"Ativo")</f>
        <v/>
      </c>
      <c r="D5" s="9">
        <f>'Parâmetros'!D5</f>
        <v/>
      </c>
      <c r="E5" s="8">
        <f>COUNTIFS('Serviços'!$A$5:$A$104,"&lt;&gt;",'Serviços'!$D$5:$D$104,D5)</f>
        <v/>
      </c>
    </row>
    <row r="6">
      <c r="A6" s="4" t="inlineStr">
        <is>
          <t>Preço médio sugerido</t>
        </is>
      </c>
      <c r="B6" s="26">
        <f>IFERROR(AVERAGEIF('Serviços'!$M$5:$M$104,"&gt;0",'Serviços'!$M$5:$M$104),"")</f>
        <v/>
      </c>
      <c r="D6" s="6">
        <f>'Parâmetros'!D6</f>
        <v/>
      </c>
      <c r="E6" s="5">
        <f>COUNTIFS('Serviços'!$A$5:$A$104,"&lt;&gt;",'Serviços'!$D$5:$D$104,D6)</f>
        <v/>
      </c>
    </row>
    <row r="7">
      <c r="A7" s="7" t="inlineStr">
        <is>
          <t>Custo médio total</t>
        </is>
      </c>
      <c r="B7" s="27">
        <f>IFERROR(AVERAGEIF('Serviços'!$K$5:$K$104,"&gt;0",'Serviços'!$K$5:$K$104),"")</f>
        <v/>
      </c>
      <c r="D7" s="9">
        <f>'Parâmetros'!D7</f>
        <v/>
      </c>
      <c r="E7" s="8">
        <f>COUNTIFS('Serviços'!$A$5:$A$104,"&lt;&gt;",'Serviços'!$D$5:$D$104,D7)</f>
        <v/>
      </c>
    </row>
    <row r="8">
      <c r="A8" s="4" t="inlineStr">
        <is>
          <t>Margem média praticada</t>
        </is>
      </c>
      <c r="B8" s="28">
        <f>IFERROR(SUM('Serviços'!$O$5:$O$104)/COUNT('Serviços'!$O$5:$O$104),"")</f>
        <v/>
      </c>
      <c r="D8" s="6">
        <f>'Parâmetros'!D8</f>
        <v/>
      </c>
      <c r="E8" s="5">
        <f>COUNTIFS('Serviços'!$A$5:$A$104,"&lt;&gt;",'Serviços'!$D$5:$D$104,D8)</f>
        <v/>
      </c>
    </row>
    <row r="9">
      <c r="A9" s="7" t="inlineStr">
        <is>
          <t>Serviços para conferir</t>
        </is>
      </c>
      <c r="B9" s="8">
        <f>COUNTIFS('Serviços'!$A$5:$A$104,"&lt;&gt;",'Serviços'!$Q$5:$Q$104,"&lt;&gt;OK")</f>
        <v/>
      </c>
      <c r="D9" s="9">
        <f>'Parâmetros'!D9</f>
        <v/>
      </c>
      <c r="E9" s="8">
        <f>COUNTIFS('Serviços'!$A$5:$A$104,"&lt;&gt;",'Serviços'!$D$5:$D$104,D9)</f>
        <v/>
      </c>
    </row>
    <row r="10">
      <c r="A10" s="4" t="inlineStr">
        <is>
          <t>Materiais para conferir</t>
        </is>
      </c>
      <c r="B10" s="5">
        <f>COUNTIFS('Materiais'!$A$5:$A$104,"&lt;&gt;",'Materiais'!$J$5:$J$104,"&lt;&gt;OK")</f>
        <v/>
      </c>
    </row>
    <row r="11">
      <c r="A11" s="7" t="inlineStr">
        <is>
          <t>Composições para conferir</t>
        </is>
      </c>
      <c r="B11" s="8">
        <f>COUNTIFS('Composição'!$A$5:$A$104,"&lt;&gt;",'Composição'!$H$5:$H$104,"&lt;&gt;OK")</f>
        <v/>
      </c>
    </row>
  </sheetData>
  <mergeCells count="1">
    <mergeCell ref="A1:N1"/>
  </mergeCells>
  <conditionalFormatting sqref="B9:B11">
    <cfRule type="expression" priority="1" dxfId="0">
      <formula>B9&gt;0</formula>
    </cfRule>
    <cfRule type="expression" priority="2" dxfId="1">
      <formula>B9=0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B63D5C"/>
    <outlinePr summaryBelow="1" summaryRight="1"/>
    <pageSetUpPr/>
  </sheetPr>
  <dimension ref="A1:Q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30" customWidth="1" min="3" max="3"/>
    <col width="19" customWidth="1" min="4" max="4"/>
    <col width="15" customWidth="1" min="5" max="5"/>
    <col width="19" customWidth="1" min="6" max="6"/>
    <col width="16" customWidth="1" min="7" max="7"/>
    <col width="22" customWidth="1" min="8" max="8"/>
    <col width="15" customWidth="1" min="9" max="9"/>
    <col width="20" customWidth="1" min="10" max="10"/>
    <col width="16" customWidth="1" min="11" max="11"/>
    <col width="18" customWidth="1" min="12" max="12"/>
    <col width="17" customWidth="1" min="13" max="13"/>
    <col width="17" customWidth="1" min="14" max="14"/>
    <col width="18" customWidth="1" min="15" max="15"/>
    <col width="15" customWidth="1" min="16" max="16"/>
    <col width="26" customWidth="1" min="17" max="17"/>
  </cols>
  <sheetData>
    <row r="1" ht="28" customHeight="1">
      <c r="A1" s="1" t="inlineStr">
        <is>
          <t>Precificação de serviços</t>
        </is>
      </c>
    </row>
    <row r="2" ht="22" customHeight="1">
      <c r="A2" s="2" t="inlineStr">
        <is>
          <t>Forma o preço por tempo, materiais, mão de obra, despesas e margem desejada.</t>
        </is>
      </c>
    </row>
    <row r="3"/>
    <row r="4" ht="32" customHeight="1">
      <c r="A4" s="3" t="inlineStr">
        <is>
          <t>ID do serviço</t>
        </is>
      </c>
      <c r="B4" s="3" t="inlineStr">
        <is>
          <t>Data de revisão</t>
        </is>
      </c>
      <c r="C4" s="3" t="inlineStr">
        <is>
          <t>Serviço</t>
        </is>
      </c>
      <c r="D4" s="3" t="inlineStr">
        <is>
          <t>Categoria</t>
        </is>
      </c>
      <c r="E4" s="3" t="inlineStr">
        <is>
          <t>Duração (min)</t>
        </is>
      </c>
      <c r="F4" s="3" t="inlineStr">
        <is>
          <t>Custo de materiais</t>
        </is>
      </c>
      <c r="G4" s="3" t="inlineStr">
        <is>
          <t>Mão de obra/h</t>
        </is>
      </c>
      <c r="H4" s="3" t="inlineStr">
        <is>
          <t>Custo de mão de obra</t>
        </is>
      </c>
      <c r="I4" s="3" t="inlineStr">
        <is>
          <t>Despesas/h</t>
        </is>
      </c>
      <c r="J4" s="3" t="inlineStr">
        <is>
          <t>Rateio de despesas</t>
        </is>
      </c>
      <c r="K4" s="3" t="inlineStr">
        <is>
          <t>Custo total</t>
        </is>
      </c>
      <c r="L4" s="3" t="inlineStr">
        <is>
          <t>Margem desejada</t>
        </is>
      </c>
      <c r="M4" s="3" t="inlineStr">
        <is>
          <t>Preço sugerido</t>
        </is>
      </c>
      <c r="N4" s="3" t="inlineStr">
        <is>
          <t>Preço praticado</t>
        </is>
      </c>
      <c r="O4" s="3" t="inlineStr">
        <is>
          <t>Margem praticada</t>
        </is>
      </c>
      <c r="P4" s="3" t="inlineStr">
        <is>
          <t>Status</t>
        </is>
      </c>
      <c r="Q4" s="3" t="inlineStr">
        <is>
          <t>Conferência</t>
        </is>
      </c>
    </row>
    <row r="5" ht="21" customHeight="1">
      <c r="A5" s="13" t="inlineStr">
        <is>
          <t>SRV-001</t>
        </is>
      </c>
      <c r="B5" s="29" t="n">
        <v>46266</v>
      </c>
      <c r="C5" s="13" t="inlineStr">
        <is>
          <t>Corte Essencial</t>
        </is>
      </c>
      <c r="D5" s="13" t="inlineStr">
        <is>
          <t>Cabelo</t>
        </is>
      </c>
      <c r="E5" s="15" t="n">
        <v>45</v>
      </c>
      <c r="F5" s="26">
        <f>IF(A5="","",IFERROR(SUMIFS('Composição'!$F$5:$F$104,'Composição'!$B$5:$B$104,A5,'Composição'!$G$5:$G$104,"Ativo"),""))</f>
        <v/>
      </c>
      <c r="G5" s="26">
        <f>IF(OR(A5="",'Parâmetros'!$B$4=""),"",'Parâmetros'!$B$4)</f>
        <v/>
      </c>
      <c r="H5" s="26">
        <f>IF(OR(A5="",E5="",G5=""),"",IFERROR(E5/60*G5,""))</f>
        <v/>
      </c>
      <c r="I5" s="26">
        <f>IF(OR(A5="",'Parâmetros'!$B$5=""),"",'Parâmetros'!$B$5)</f>
        <v/>
      </c>
      <c r="J5" s="26">
        <f>IF(OR(A5="",E5="",I5=""),"",IFERROR(E5/60*I5,""))</f>
        <v/>
      </c>
      <c r="K5" s="26">
        <f>IF(A5="","",IF(OR(F5="",H5="",J5=""),"",SUM(F5,H5,J5)))</f>
        <v/>
      </c>
      <c r="L5" s="30" t="n">
        <v>0.35</v>
      </c>
      <c r="M5" s="26">
        <f>IF(A5="","",IF(K5="","",IF(AND(L5="",'Parâmetros'!$B$6=""),"",IFERROR(K5/(1-IF(L5="",'Parâmetros'!$B$6,L5)),""))))</f>
        <v/>
      </c>
      <c r="N5" s="31" t="n">
        <v>90</v>
      </c>
      <c r="O5" s="28">
        <f>IF(OR(A5="",N5="",K5=""),"",IFERROR((N5-K5)/N5,""))</f>
        <v/>
      </c>
      <c r="P5" s="13" t="inlineStr">
        <is>
          <t>Ativo</t>
        </is>
      </c>
      <c r="Q5" s="18">
        <f>IF(A5="","",IF(COUNTIF($A$5:$A$104,A5)&gt;1,"ID duplicado",IF(OR(B5="",C5="",D5="",E5="",E5&lt;=0,P5=""),"Revisar cadastro",IF(COUNTIFS('Composição'!$B$5:$B$104,A5,'Composição'!$G$5:$G$104,"Ativo")=0,"Incluir materiais",IF(M5="","Revisar cálculo",IF(N5="","Definir preço",IF(N5&lt;M5,"Preço abaixo do sugerido",IF(O5&lt;'Parâmetros'!$B$7,"Margem abaixo do limite","OK"))))))))</f>
        <v/>
      </c>
    </row>
    <row r="6" ht="21" customHeight="1">
      <c r="A6" s="13" t="inlineStr">
        <is>
          <t>SRV-002</t>
        </is>
      </c>
      <c r="B6" s="29" t="n">
        <v>46262</v>
      </c>
      <c r="C6" s="13" t="inlineStr">
        <is>
          <t>Escova Clássica</t>
        </is>
      </c>
      <c r="D6" s="13" t="inlineStr">
        <is>
          <t>Cabelo</t>
        </is>
      </c>
      <c r="E6" s="15" t="n">
        <v>60</v>
      </c>
      <c r="F6" s="27">
        <f>IF(A6="","",IFERROR(SUMIFS('Composição'!$F$5:$F$104,'Composição'!$B$5:$B$104,A6,'Composição'!$G$5:$G$104,"Ativo"),""))</f>
        <v/>
      </c>
      <c r="G6" s="27">
        <f>IF(OR(A6="",'Parâmetros'!$B$4=""),"",'Parâmetros'!$B$4)</f>
        <v/>
      </c>
      <c r="H6" s="27">
        <f>IF(OR(A6="",E6="",G6=""),"",IFERROR(E6/60*G6,""))</f>
        <v/>
      </c>
      <c r="I6" s="27">
        <f>IF(OR(A6="",'Parâmetros'!$B$5=""),"",'Parâmetros'!$B$5)</f>
        <v/>
      </c>
      <c r="J6" s="27">
        <f>IF(OR(A6="",E6="",I6=""),"",IFERROR(E6/60*I6,""))</f>
        <v/>
      </c>
      <c r="K6" s="27">
        <f>IF(A6="","",IF(OR(F6="",H6="",J6=""),"",SUM(F6,H6,J6)))</f>
        <v/>
      </c>
      <c r="L6" s="30" t="n">
        <v>0.38</v>
      </c>
      <c r="M6" s="27">
        <f>IF(A6="","",IF(K6="","",IF(AND(L6="",'Parâmetros'!$B$6=""),"",IFERROR(K6/(1-IF(L6="",'Parâmetros'!$B$6,L6)),""))))</f>
        <v/>
      </c>
      <c r="N6" s="31" t="n">
        <v>120</v>
      </c>
      <c r="O6" s="32">
        <f>IF(OR(A6="",N6="",K6=""),"",IFERROR((N6-K6)/N6,""))</f>
        <v/>
      </c>
      <c r="P6" s="13" t="inlineStr">
        <is>
          <t>Ativo</t>
        </is>
      </c>
      <c r="Q6" s="20">
        <f>IF(A6="","",IF(COUNTIF($A$5:$A$104,A6)&gt;1,"ID duplicado",IF(OR(B6="",C6="",D6="",E6="",E6&lt;=0,P6=""),"Revisar cadastro",IF(COUNTIFS('Composição'!$B$5:$B$104,A6,'Composição'!$G$5:$G$104,"Ativo")=0,"Incluir materiais",IF(M6="","Revisar cálculo",IF(N6="","Definir preço",IF(N6&lt;M6,"Preço abaixo do sugerido",IF(O6&lt;'Parâmetros'!$B$7,"Margem abaixo do limite","OK"))))))))</f>
        <v/>
      </c>
    </row>
    <row r="7" ht="21" customHeight="1">
      <c r="A7" s="13" t="inlineStr">
        <is>
          <t>SRV-003</t>
        </is>
      </c>
      <c r="B7" s="29" t="n">
        <v>46258</v>
      </c>
      <c r="C7" s="13" t="inlineStr">
        <is>
          <t>Hidratação Brilho</t>
        </is>
      </c>
      <c r="D7" s="13" t="inlineStr">
        <is>
          <t>Cabelo</t>
        </is>
      </c>
      <c r="E7" s="15" t="n">
        <v>75</v>
      </c>
      <c r="F7" s="26">
        <f>IF(A7="","",IFERROR(SUMIFS('Composição'!$F$5:$F$104,'Composição'!$B$5:$B$104,A7,'Composição'!$G$5:$G$104,"Ativo"),""))</f>
        <v/>
      </c>
      <c r="G7" s="26">
        <f>IF(OR(A7="",'Parâmetros'!$B$4=""),"",'Parâmetros'!$B$4)</f>
        <v/>
      </c>
      <c r="H7" s="26">
        <f>IF(OR(A7="",E7="",G7=""),"",IFERROR(E7/60*G7,""))</f>
        <v/>
      </c>
      <c r="I7" s="26">
        <f>IF(OR(A7="",'Parâmetros'!$B$5=""),"",'Parâmetros'!$B$5)</f>
        <v/>
      </c>
      <c r="J7" s="26">
        <f>IF(OR(A7="",E7="",I7=""),"",IFERROR(E7/60*I7,""))</f>
        <v/>
      </c>
      <c r="K7" s="26">
        <f>IF(A7="","",IF(OR(F7="",H7="",J7=""),"",SUM(F7,H7,J7)))</f>
        <v/>
      </c>
      <c r="L7" s="30" t="n">
        <v>0.37</v>
      </c>
      <c r="M7" s="26">
        <f>IF(A7="","",IF(K7="","",IF(AND(L7="",'Parâmetros'!$B$6=""),"",IFERROR(K7/(1-IF(L7="",'Parâmetros'!$B$6,L7)),""))))</f>
        <v/>
      </c>
      <c r="N7" s="31" t="n">
        <v>150</v>
      </c>
      <c r="O7" s="28">
        <f>IF(OR(A7="",N7="",K7=""),"",IFERROR((N7-K7)/N7,""))</f>
        <v/>
      </c>
      <c r="P7" s="13" t="inlineStr">
        <is>
          <t>Ativo</t>
        </is>
      </c>
      <c r="Q7" s="18">
        <f>IF(A7="","",IF(COUNTIF($A$5:$A$104,A7)&gt;1,"ID duplicado",IF(OR(B7="",C7="",D7="",E7="",E7&lt;=0,P7=""),"Revisar cadastro",IF(COUNTIFS('Composição'!$B$5:$B$104,A7,'Composição'!$G$5:$G$104,"Ativo")=0,"Incluir materiais",IF(M7="","Revisar cálculo",IF(N7="","Definir preço",IF(N7&lt;M7,"Preço abaixo do sugerido",IF(O7&lt;'Parâmetros'!$B$7,"Margem abaixo do limite","OK"))))))))</f>
        <v/>
      </c>
    </row>
    <row r="8" ht="21" customHeight="1">
      <c r="A8" s="13" t="inlineStr">
        <is>
          <t>SRV-004</t>
        </is>
      </c>
      <c r="B8" s="29" t="n">
        <v>46254</v>
      </c>
      <c r="C8" s="13" t="inlineStr">
        <is>
          <t>Coloração Curta</t>
        </is>
      </c>
      <c r="D8" s="13" t="inlineStr">
        <is>
          <t>Cabelo</t>
        </is>
      </c>
      <c r="E8" s="15" t="n">
        <v>120</v>
      </c>
      <c r="F8" s="27">
        <f>IF(A8="","",IFERROR(SUMIFS('Composição'!$F$5:$F$104,'Composição'!$B$5:$B$104,A8,'Composição'!$G$5:$G$104,"Ativo"),""))</f>
        <v/>
      </c>
      <c r="G8" s="27">
        <f>IF(OR(A8="",'Parâmetros'!$B$4=""),"",'Parâmetros'!$B$4)</f>
        <v/>
      </c>
      <c r="H8" s="27">
        <f>IF(OR(A8="",E8="",G8=""),"",IFERROR(E8/60*G8,""))</f>
        <v/>
      </c>
      <c r="I8" s="27">
        <f>IF(OR(A8="",'Parâmetros'!$B$5=""),"",'Parâmetros'!$B$5)</f>
        <v/>
      </c>
      <c r="J8" s="27">
        <f>IF(OR(A8="",E8="",I8=""),"",IFERROR(E8/60*I8,""))</f>
        <v/>
      </c>
      <c r="K8" s="27">
        <f>IF(A8="","",IF(OR(F8="",H8="",J8=""),"",SUM(F8,H8,J8)))</f>
        <v/>
      </c>
      <c r="L8" s="30" t="n">
        <v>0.42</v>
      </c>
      <c r="M8" s="27">
        <f>IF(A8="","",IF(K8="","",IF(AND(L8="",'Parâmetros'!$B$6=""),"",IFERROR(K8/(1-IF(L8="",'Parâmetros'!$B$6,L8)),""))))</f>
        <v/>
      </c>
      <c r="N8" s="31" t="n">
        <v>250</v>
      </c>
      <c r="O8" s="32">
        <f>IF(OR(A8="",N8="",K8=""),"",IFERROR((N8-K8)/N8,""))</f>
        <v/>
      </c>
      <c r="P8" s="13" t="inlineStr">
        <is>
          <t>Ativo</t>
        </is>
      </c>
      <c r="Q8" s="20">
        <f>IF(A8="","",IF(COUNTIF($A$5:$A$104,A8)&gt;1,"ID duplicado",IF(OR(B8="",C8="",D8="",E8="",E8&lt;=0,P8=""),"Revisar cadastro",IF(COUNTIFS('Composição'!$B$5:$B$104,A8,'Composição'!$G$5:$G$104,"Ativo")=0,"Incluir materiais",IF(M8="","Revisar cálculo",IF(N8="","Definir preço",IF(N8&lt;M8,"Preço abaixo do sugerido",IF(O8&lt;'Parâmetros'!$B$7,"Margem abaixo do limite","OK"))))))))</f>
        <v/>
      </c>
    </row>
    <row r="9" ht="21" customHeight="1">
      <c r="A9" s="13" t="inlineStr">
        <is>
          <t>SRV-005</t>
        </is>
      </c>
      <c r="B9" s="29" t="n">
        <v>46250</v>
      </c>
      <c r="C9" s="13" t="inlineStr">
        <is>
          <t>Barba Tradicional</t>
        </is>
      </c>
      <c r="D9" s="13" t="inlineStr">
        <is>
          <t>Barba</t>
        </is>
      </c>
      <c r="E9" s="15" t="n">
        <v>40</v>
      </c>
      <c r="F9" s="26">
        <f>IF(A9="","",IFERROR(SUMIFS('Composição'!$F$5:$F$104,'Composição'!$B$5:$B$104,A9,'Composição'!$G$5:$G$104,"Ativo"),""))</f>
        <v/>
      </c>
      <c r="G9" s="26">
        <f>IF(OR(A9="",'Parâmetros'!$B$4=""),"",'Parâmetros'!$B$4)</f>
        <v/>
      </c>
      <c r="H9" s="26">
        <f>IF(OR(A9="",E9="",G9=""),"",IFERROR(E9/60*G9,""))</f>
        <v/>
      </c>
      <c r="I9" s="26">
        <f>IF(OR(A9="",'Parâmetros'!$B$5=""),"",'Parâmetros'!$B$5)</f>
        <v/>
      </c>
      <c r="J9" s="26">
        <f>IF(OR(A9="",E9="",I9=""),"",IFERROR(E9/60*I9,""))</f>
        <v/>
      </c>
      <c r="K9" s="26">
        <f>IF(A9="","",IF(OR(F9="",H9="",J9=""),"",SUM(F9,H9,J9)))</f>
        <v/>
      </c>
      <c r="L9" s="30" t="n">
        <v>0.35</v>
      </c>
      <c r="M9" s="26">
        <f>IF(A9="","",IF(K9="","",IF(AND(L9="",'Parâmetros'!$B$6=""),"",IFERROR(K9/(1-IF(L9="",'Parâmetros'!$B$6,L9)),""))))</f>
        <v/>
      </c>
      <c r="N9" s="31" t="n">
        <v>78</v>
      </c>
      <c r="O9" s="28">
        <f>IF(OR(A9="",N9="",K9=""),"",IFERROR((N9-K9)/N9,""))</f>
        <v/>
      </c>
      <c r="P9" s="13" t="inlineStr">
        <is>
          <t>Ativo</t>
        </is>
      </c>
      <c r="Q9" s="18">
        <f>IF(A9="","",IF(COUNTIF($A$5:$A$104,A9)&gt;1,"ID duplicado",IF(OR(B9="",C9="",D9="",E9="",E9&lt;=0,P9=""),"Revisar cadastro",IF(COUNTIFS('Composição'!$B$5:$B$104,A9,'Composição'!$G$5:$G$104,"Ativo")=0,"Incluir materiais",IF(M9="","Revisar cálculo",IF(N9="","Definir preço",IF(N9&lt;M9,"Preço abaixo do sugerido",IF(O9&lt;'Parâmetros'!$B$7,"Margem abaixo do limite","OK"))))))))</f>
        <v/>
      </c>
    </row>
    <row r="10" ht="21" customHeight="1">
      <c r="A10" s="13" t="inlineStr">
        <is>
          <t>SRV-006</t>
        </is>
      </c>
      <c r="B10" s="29" t="n">
        <v>46246</v>
      </c>
      <c r="C10" s="13" t="inlineStr">
        <is>
          <t>Manicure Clássica</t>
        </is>
      </c>
      <c r="D10" s="13" t="inlineStr">
        <is>
          <t>Unhas</t>
        </is>
      </c>
      <c r="E10" s="15" t="n">
        <v>50</v>
      </c>
      <c r="F10" s="27">
        <f>IF(A10="","",IFERROR(SUMIFS('Composição'!$F$5:$F$104,'Composição'!$B$5:$B$104,A10,'Composição'!$G$5:$G$104,"Ativo"),""))</f>
        <v/>
      </c>
      <c r="G10" s="27">
        <f>IF(OR(A10="",'Parâmetros'!$B$4=""),"",'Parâmetros'!$B$4)</f>
        <v/>
      </c>
      <c r="H10" s="27">
        <f>IF(OR(A10="",E10="",G10=""),"",IFERROR(E10/60*G10,""))</f>
        <v/>
      </c>
      <c r="I10" s="27">
        <f>IF(OR(A10="",'Parâmetros'!$B$5=""),"",'Parâmetros'!$B$5)</f>
        <v/>
      </c>
      <c r="J10" s="27">
        <f>IF(OR(A10="",E10="",I10=""),"",IFERROR(E10/60*I10,""))</f>
        <v/>
      </c>
      <c r="K10" s="27">
        <f>IF(A10="","",IF(OR(F10="",H10="",J10=""),"",SUM(F10,H10,J10)))</f>
        <v/>
      </c>
      <c r="L10" s="30" t="n">
        <v>0.4</v>
      </c>
      <c r="M10" s="27">
        <f>IF(A10="","",IF(K10="","",IF(AND(L10="",'Parâmetros'!$B$6=""),"",IFERROR(K10/(1-IF(L10="",'Parâmetros'!$B$6,L10)),""))))</f>
        <v/>
      </c>
      <c r="N10" s="31" t="n">
        <v>110</v>
      </c>
      <c r="O10" s="32">
        <f>IF(OR(A10="",N10="",K10=""),"",IFERROR((N10-K10)/N10,""))</f>
        <v/>
      </c>
      <c r="P10" s="13" t="inlineStr">
        <is>
          <t>Ativo</t>
        </is>
      </c>
      <c r="Q10" s="20">
        <f>IF(A10="","",IF(COUNTIF($A$5:$A$104,A10)&gt;1,"ID duplicado",IF(OR(B10="",C10="",D10="",E10="",E10&lt;=0,P10=""),"Revisar cadastro",IF(COUNTIFS('Composição'!$B$5:$B$104,A10,'Composição'!$G$5:$G$104,"Ativo")=0,"Incluir materiais",IF(M10="","Revisar cálculo",IF(N10="","Definir preço",IF(N10&lt;M10,"Preço abaixo do sugerido",IF(O10&lt;'Parâmetros'!$B$7,"Margem abaixo do limite","OK"))))))))</f>
        <v/>
      </c>
    </row>
    <row r="11" ht="21" customHeight="1">
      <c r="A11" s="13" t="inlineStr">
        <is>
          <t>SRV-007</t>
        </is>
      </c>
      <c r="B11" s="29" t="n">
        <v>46242</v>
      </c>
      <c r="C11" s="13" t="inlineStr">
        <is>
          <t>Pedicure Clássica</t>
        </is>
      </c>
      <c r="D11" s="13" t="inlineStr">
        <is>
          <t>Unhas</t>
        </is>
      </c>
      <c r="E11" s="15" t="n">
        <v>60</v>
      </c>
      <c r="F11" s="26">
        <f>IF(A11="","",IFERROR(SUMIFS('Composição'!$F$5:$F$104,'Composição'!$B$5:$B$104,A11,'Composição'!$G$5:$G$104,"Ativo"),""))</f>
        <v/>
      </c>
      <c r="G11" s="26">
        <f>IF(OR(A11="",'Parâmetros'!$B$4=""),"",'Parâmetros'!$B$4)</f>
        <v/>
      </c>
      <c r="H11" s="26">
        <f>IF(OR(A11="",E11="",G11=""),"",IFERROR(E11/60*G11,""))</f>
        <v/>
      </c>
      <c r="I11" s="26">
        <f>IF(OR(A11="",'Parâmetros'!$B$5=""),"",'Parâmetros'!$B$5)</f>
        <v/>
      </c>
      <c r="J11" s="26">
        <f>IF(OR(A11="",E11="",I11=""),"",IFERROR(E11/60*I11,""))</f>
        <v/>
      </c>
      <c r="K11" s="26">
        <f>IF(A11="","",IF(OR(F11="",H11="",J11=""),"",SUM(F11,H11,J11)))</f>
        <v/>
      </c>
      <c r="L11" s="30" t="n">
        <v>0.38</v>
      </c>
      <c r="M11" s="26">
        <f>IF(A11="","",IF(K11="","",IF(AND(L11="",'Parâmetros'!$B$6=""),"",IFERROR(K11/(1-IF(L11="",'Parâmetros'!$B$6,L11)),""))))</f>
        <v/>
      </c>
      <c r="N11" s="31" t="n">
        <v>120</v>
      </c>
      <c r="O11" s="28">
        <f>IF(OR(A11="",N11="",K11=""),"",IFERROR((N11-K11)/N11,""))</f>
        <v/>
      </c>
      <c r="P11" s="13" t="inlineStr">
        <is>
          <t>Ativo</t>
        </is>
      </c>
      <c r="Q11" s="18">
        <f>IF(A11="","",IF(COUNTIF($A$5:$A$104,A11)&gt;1,"ID duplicado",IF(OR(B11="",C11="",D11="",E11="",E11&lt;=0,P11=""),"Revisar cadastro",IF(COUNTIFS('Composição'!$B$5:$B$104,A11,'Composição'!$G$5:$G$104,"Ativo")=0,"Incluir materiais",IF(M11="","Revisar cálculo",IF(N11="","Definir preço",IF(N11&lt;M11,"Preço abaixo do sugerido",IF(O11&lt;'Parâmetros'!$B$7,"Margem abaixo do limite","OK"))))))))</f>
        <v/>
      </c>
    </row>
    <row r="12" ht="21" customHeight="1">
      <c r="A12" s="13" t="inlineStr">
        <is>
          <t>SRV-008</t>
        </is>
      </c>
      <c r="B12" s="29" t="n">
        <v>46238</v>
      </c>
      <c r="C12" s="13" t="inlineStr">
        <is>
          <t>Maquiagem Social</t>
        </is>
      </c>
      <c r="D12" s="13" t="inlineStr">
        <is>
          <t>Maquiagem</t>
        </is>
      </c>
      <c r="E12" s="15" t="n">
        <v>90</v>
      </c>
      <c r="F12" s="27">
        <f>IF(A12="","",IFERROR(SUMIFS('Composição'!$F$5:$F$104,'Composição'!$B$5:$B$104,A12,'Composição'!$G$5:$G$104,"Ativo"),""))</f>
        <v/>
      </c>
      <c r="G12" s="27">
        <f>IF(OR(A12="",'Parâmetros'!$B$4=""),"",'Parâmetros'!$B$4)</f>
        <v/>
      </c>
      <c r="H12" s="27">
        <f>IF(OR(A12="",E12="",G12=""),"",IFERROR(E12/60*G12,""))</f>
        <v/>
      </c>
      <c r="I12" s="27">
        <f>IF(OR(A12="",'Parâmetros'!$B$5=""),"",'Parâmetros'!$B$5)</f>
        <v/>
      </c>
      <c r="J12" s="27">
        <f>IF(OR(A12="",E12="",I12=""),"",IFERROR(E12/60*I12,""))</f>
        <v/>
      </c>
      <c r="K12" s="27">
        <f>IF(A12="","",IF(OR(F12="",H12="",J12=""),"",SUM(F12,H12,J12)))</f>
        <v/>
      </c>
      <c r="L12" s="30" t="n">
        <v>0.45</v>
      </c>
      <c r="M12" s="27">
        <f>IF(A12="","",IF(K12="","",IF(AND(L12="",'Parâmetros'!$B$6=""),"",IFERROR(K12/(1-IF(L12="",'Parâmetros'!$B$6,L12)),""))))</f>
        <v/>
      </c>
      <c r="N12" s="31" t="n">
        <v>210</v>
      </c>
      <c r="O12" s="32">
        <f>IF(OR(A12="",N12="",K12=""),"",IFERROR((N12-K12)/N12,""))</f>
        <v/>
      </c>
      <c r="P12" s="13" t="inlineStr">
        <is>
          <t>Ativo</t>
        </is>
      </c>
      <c r="Q12" s="20">
        <f>IF(A12="","",IF(COUNTIF($A$5:$A$104,A12)&gt;1,"ID duplicado",IF(OR(B12="",C12="",D12="",E12="",E12&lt;=0,P12=""),"Revisar cadastro",IF(COUNTIFS('Composição'!$B$5:$B$104,A12,'Composição'!$G$5:$G$104,"Ativo")=0,"Incluir materiais",IF(M12="","Revisar cálculo",IF(N12="","Definir preço",IF(N12&lt;M12,"Preço abaixo do sugerido",IF(O12&lt;'Parâmetros'!$B$7,"Margem abaixo do limite","OK"))))))))</f>
        <v/>
      </c>
    </row>
    <row r="13" ht="21" customHeight="1">
      <c r="A13" s="13" t="inlineStr">
        <is>
          <t>SRV-009</t>
        </is>
      </c>
      <c r="B13" s="29" t="n">
        <v>46234</v>
      </c>
      <c r="C13" s="13" t="inlineStr">
        <is>
          <t>Cuidado Facial Cosmético</t>
        </is>
      </c>
      <c r="D13" s="13" t="inlineStr">
        <is>
          <t>Estética facial</t>
        </is>
      </c>
      <c r="E13" s="15" t="n">
        <v>50</v>
      </c>
      <c r="F13" s="26">
        <f>IF(A13="","",IFERROR(SUMIFS('Composição'!$F$5:$F$104,'Composição'!$B$5:$B$104,A13,'Composição'!$G$5:$G$104,"Ativo"),""))</f>
        <v/>
      </c>
      <c r="G13" s="26">
        <f>IF(OR(A13="",'Parâmetros'!$B$4=""),"",'Parâmetros'!$B$4)</f>
        <v/>
      </c>
      <c r="H13" s="26">
        <f>IF(OR(A13="",E13="",G13=""),"",IFERROR(E13/60*G13,""))</f>
        <v/>
      </c>
      <c r="I13" s="26">
        <f>IF(OR(A13="",'Parâmetros'!$B$5=""),"",'Parâmetros'!$B$5)</f>
        <v/>
      </c>
      <c r="J13" s="26">
        <f>IF(OR(A13="",E13="",I13=""),"",IFERROR(E13/60*I13,""))</f>
        <v/>
      </c>
      <c r="K13" s="26">
        <f>IF(A13="","",IF(OR(F13="",H13="",J13=""),"",SUM(F13,H13,J13)))</f>
        <v/>
      </c>
      <c r="L13" s="30" t="n">
        <v>0.4</v>
      </c>
      <c r="M13" s="26">
        <f>IF(A13="","",IF(K13="","",IF(AND(L13="",'Parâmetros'!$B$6=""),"",IFERROR(K13/(1-IF(L13="",'Parâmetros'!$B$6,L13)),""))))</f>
        <v/>
      </c>
      <c r="N13" s="31" t="n">
        <v>105</v>
      </c>
      <c r="O13" s="28">
        <f>IF(OR(A13="",N13="",K13=""),"",IFERROR((N13-K13)/N13,""))</f>
        <v/>
      </c>
      <c r="P13" s="13" t="inlineStr">
        <is>
          <t>Ativo</t>
        </is>
      </c>
      <c r="Q13" s="18">
        <f>IF(A13="","",IF(COUNTIF($A$5:$A$104,A13)&gt;1,"ID duplicado",IF(OR(B13="",C13="",D13="",E13="",E13&lt;=0,P13=""),"Revisar cadastro",IF(COUNTIFS('Composição'!$B$5:$B$104,A13,'Composição'!$G$5:$G$104,"Ativo")=0,"Incluir materiais",IF(M13="","Revisar cálculo",IF(N13="","Definir preço",IF(N13&lt;M13,"Preço abaixo do sugerido",IF(O13&lt;'Parâmetros'!$B$7,"Margem abaixo do limite","OK"))))))))</f>
        <v/>
      </c>
    </row>
    <row r="14" ht="21" customHeight="1">
      <c r="A14" s="13" t="inlineStr">
        <is>
          <t>SRV-010</t>
        </is>
      </c>
      <c r="B14" s="29" t="n">
        <v>46230</v>
      </c>
      <c r="C14" s="13" t="inlineStr">
        <is>
          <t>Esfoliação Corporal Cosmética</t>
        </is>
      </c>
      <c r="D14" s="13" t="inlineStr">
        <is>
          <t>Estética corporal</t>
        </is>
      </c>
      <c r="E14" s="15" t="n">
        <v>60</v>
      </c>
      <c r="F14" s="27">
        <f>IF(A14="","",IFERROR(SUMIFS('Composição'!$F$5:$F$104,'Composição'!$B$5:$B$104,A14,'Composição'!$G$5:$G$104,"Ativo"),""))</f>
        <v/>
      </c>
      <c r="G14" s="27">
        <f>IF(OR(A14="",'Parâmetros'!$B$4=""),"",'Parâmetros'!$B$4)</f>
        <v/>
      </c>
      <c r="H14" s="27">
        <f>IF(OR(A14="",E14="",G14=""),"",IFERROR(E14/60*G14,""))</f>
        <v/>
      </c>
      <c r="I14" s="27">
        <f>IF(OR(A14="",'Parâmetros'!$B$5=""),"",'Parâmetros'!$B$5)</f>
        <v/>
      </c>
      <c r="J14" s="27">
        <f>IF(OR(A14="",E14="",I14=""),"",IFERROR(E14/60*I14,""))</f>
        <v/>
      </c>
      <c r="K14" s="27">
        <f>IF(A14="","",IF(OR(F14="",H14="",J14=""),"",SUM(F14,H14,J14)))</f>
        <v/>
      </c>
      <c r="L14" s="30" t="n">
        <v>0.36</v>
      </c>
      <c r="M14" s="27">
        <f>IF(A14="","",IF(K14="","",IF(AND(L14="",'Parâmetros'!$B$6=""),"",IFERROR(K14/(1-IF(L14="",'Parâmetros'!$B$6,L14)),""))))</f>
        <v/>
      </c>
      <c r="N14" s="31" t="n"/>
      <c r="O14" s="32">
        <f>IF(OR(A14="",N14="",K14=""),"",IFERROR((N14-K14)/N14,""))</f>
        <v/>
      </c>
      <c r="P14" s="13" t="inlineStr">
        <is>
          <t>Em análise</t>
        </is>
      </c>
      <c r="Q14" s="20">
        <f>IF(A14="","",IF(COUNTIF($A$5:$A$104,A14)&gt;1,"ID duplicado",IF(OR(B14="",C14="",D14="",E14="",E14&lt;=0,P14=""),"Revisar cadastro",IF(COUNTIFS('Composição'!$B$5:$B$104,A14,'Composição'!$G$5:$G$104,"Ativo")=0,"Incluir materiais",IF(M14="","Revisar cálculo",IF(N14="","Definir preço",IF(N14&lt;M14,"Preço abaixo do sugerido",IF(O14&lt;'Parâmetros'!$B$7,"Margem abaixo do limite","OK"))))))))</f>
        <v/>
      </c>
    </row>
    <row r="15" ht="21" customHeight="1">
      <c r="A15" s="13" t="n"/>
      <c r="B15" s="29" t="n"/>
      <c r="C15" s="13" t="n"/>
      <c r="D15" s="13" t="n"/>
      <c r="E15" s="15" t="n"/>
      <c r="F15" s="26">
        <f>IF(A15="","",IFERROR(SUMIFS('Composição'!$F$5:$F$104,'Composição'!$B$5:$B$104,A15,'Composição'!$G$5:$G$104,"Ativo"),""))</f>
        <v/>
      </c>
      <c r="G15" s="26">
        <f>IF(OR(A15="",'Parâmetros'!$B$4=""),"",'Parâmetros'!$B$4)</f>
        <v/>
      </c>
      <c r="H15" s="26">
        <f>IF(OR(A15="",E15="",G15=""),"",IFERROR(E15/60*G15,""))</f>
        <v/>
      </c>
      <c r="I15" s="26">
        <f>IF(OR(A15="",'Parâmetros'!$B$5=""),"",'Parâmetros'!$B$5)</f>
        <v/>
      </c>
      <c r="J15" s="26">
        <f>IF(OR(A15="",E15="",I15=""),"",IFERROR(E15/60*I15,""))</f>
        <v/>
      </c>
      <c r="K15" s="26">
        <f>IF(A15="","",IF(OR(F15="",H15="",J15=""),"",SUM(F15,H15,J15)))</f>
        <v/>
      </c>
      <c r="L15" s="30" t="n"/>
      <c r="M15" s="26">
        <f>IF(A15="","",IF(K15="","",IF(AND(L15="",'Parâmetros'!$B$6=""),"",IFERROR(K15/(1-IF(L15="",'Parâmetros'!$B$6,L15)),""))))</f>
        <v/>
      </c>
      <c r="N15" s="31" t="n"/>
      <c r="O15" s="28">
        <f>IF(OR(A15="",N15="",K15=""),"",IFERROR((N15-K15)/N15,""))</f>
        <v/>
      </c>
      <c r="P15" s="13" t="n"/>
      <c r="Q15" s="18">
        <f>IF(A15="","",IF(COUNTIF($A$5:$A$104,A15)&gt;1,"ID duplicado",IF(OR(B15="",C15="",D15="",E15="",E15&lt;=0,P15=""),"Revisar cadastro",IF(COUNTIFS('Composição'!$B$5:$B$104,A15,'Composição'!$G$5:$G$104,"Ativo")=0,"Incluir materiais",IF(M15="","Revisar cálculo",IF(N15="","Definir preço",IF(N15&lt;M15,"Preço abaixo do sugerido",IF(O15&lt;'Parâmetros'!$B$7,"Margem abaixo do limite","OK"))))))))</f>
        <v/>
      </c>
    </row>
    <row r="16" ht="21" customHeight="1">
      <c r="A16" s="13" t="n"/>
      <c r="B16" s="29" t="n"/>
      <c r="C16" s="13" t="n"/>
      <c r="D16" s="13" t="n"/>
      <c r="E16" s="15" t="n"/>
      <c r="F16" s="27">
        <f>IF(A16="","",IFERROR(SUMIFS('Composição'!$F$5:$F$104,'Composição'!$B$5:$B$104,A16,'Composição'!$G$5:$G$104,"Ativo"),""))</f>
        <v/>
      </c>
      <c r="G16" s="27">
        <f>IF(OR(A16="",'Parâmetros'!$B$4=""),"",'Parâmetros'!$B$4)</f>
        <v/>
      </c>
      <c r="H16" s="27">
        <f>IF(OR(A16="",E16="",G16=""),"",IFERROR(E16/60*G16,""))</f>
        <v/>
      </c>
      <c r="I16" s="27">
        <f>IF(OR(A16="",'Parâmetros'!$B$5=""),"",'Parâmetros'!$B$5)</f>
        <v/>
      </c>
      <c r="J16" s="27">
        <f>IF(OR(A16="",E16="",I16=""),"",IFERROR(E16/60*I16,""))</f>
        <v/>
      </c>
      <c r="K16" s="27">
        <f>IF(A16="","",IF(OR(F16="",H16="",J16=""),"",SUM(F16,H16,J16)))</f>
        <v/>
      </c>
      <c r="L16" s="30" t="n"/>
      <c r="M16" s="27">
        <f>IF(A16="","",IF(K16="","",IF(AND(L16="",'Parâmetros'!$B$6=""),"",IFERROR(K16/(1-IF(L16="",'Parâmetros'!$B$6,L16)),""))))</f>
        <v/>
      </c>
      <c r="N16" s="31" t="n"/>
      <c r="O16" s="32">
        <f>IF(OR(A16="",N16="",K16=""),"",IFERROR((N16-K16)/N16,""))</f>
        <v/>
      </c>
      <c r="P16" s="13" t="n"/>
      <c r="Q16" s="20">
        <f>IF(A16="","",IF(COUNTIF($A$5:$A$104,A16)&gt;1,"ID duplicado",IF(OR(B16="",C16="",D16="",E16="",E16&lt;=0,P16=""),"Revisar cadastro",IF(COUNTIFS('Composição'!$B$5:$B$104,A16,'Composição'!$G$5:$G$104,"Ativo")=0,"Incluir materiais",IF(M16="","Revisar cálculo",IF(N16="","Definir preço",IF(N16&lt;M16,"Preço abaixo do sugerido",IF(O16&lt;'Parâmetros'!$B$7,"Margem abaixo do limite","OK"))))))))</f>
        <v/>
      </c>
    </row>
    <row r="17" ht="21" customHeight="1">
      <c r="A17" s="13" t="n"/>
      <c r="B17" s="29" t="n"/>
      <c r="C17" s="13" t="n"/>
      <c r="D17" s="13" t="n"/>
      <c r="E17" s="15" t="n"/>
      <c r="F17" s="26">
        <f>IF(A17="","",IFERROR(SUMIFS('Composição'!$F$5:$F$104,'Composição'!$B$5:$B$104,A17,'Composição'!$G$5:$G$104,"Ativo"),""))</f>
        <v/>
      </c>
      <c r="G17" s="26">
        <f>IF(OR(A17="",'Parâmetros'!$B$4=""),"",'Parâmetros'!$B$4)</f>
        <v/>
      </c>
      <c r="H17" s="26">
        <f>IF(OR(A17="",E17="",G17=""),"",IFERROR(E17/60*G17,""))</f>
        <v/>
      </c>
      <c r="I17" s="26">
        <f>IF(OR(A17="",'Parâmetros'!$B$5=""),"",'Parâmetros'!$B$5)</f>
        <v/>
      </c>
      <c r="J17" s="26">
        <f>IF(OR(A17="",E17="",I17=""),"",IFERROR(E17/60*I17,""))</f>
        <v/>
      </c>
      <c r="K17" s="26">
        <f>IF(A17="","",IF(OR(F17="",H17="",J17=""),"",SUM(F17,H17,J17)))</f>
        <v/>
      </c>
      <c r="L17" s="30" t="n"/>
      <c r="M17" s="26">
        <f>IF(A17="","",IF(K17="","",IF(AND(L17="",'Parâmetros'!$B$6=""),"",IFERROR(K17/(1-IF(L17="",'Parâmetros'!$B$6,L17)),""))))</f>
        <v/>
      </c>
      <c r="N17" s="31" t="n"/>
      <c r="O17" s="28">
        <f>IF(OR(A17="",N17="",K17=""),"",IFERROR((N17-K17)/N17,""))</f>
        <v/>
      </c>
      <c r="P17" s="13" t="n"/>
      <c r="Q17" s="18">
        <f>IF(A17="","",IF(COUNTIF($A$5:$A$104,A17)&gt;1,"ID duplicado",IF(OR(B17="",C17="",D17="",E17="",E17&lt;=0,P17=""),"Revisar cadastro",IF(COUNTIFS('Composição'!$B$5:$B$104,A17,'Composição'!$G$5:$G$104,"Ativo")=0,"Incluir materiais",IF(M17="","Revisar cálculo",IF(N17="","Definir preço",IF(N17&lt;M17,"Preço abaixo do sugerido",IF(O17&lt;'Parâmetros'!$B$7,"Margem abaixo do limite","OK"))))))))</f>
        <v/>
      </c>
    </row>
    <row r="18" ht="21" customHeight="1">
      <c r="A18" s="13" t="n"/>
      <c r="B18" s="29" t="n"/>
      <c r="C18" s="13" t="n"/>
      <c r="D18" s="13" t="n"/>
      <c r="E18" s="15" t="n"/>
      <c r="F18" s="27">
        <f>IF(A18="","",IFERROR(SUMIFS('Composição'!$F$5:$F$104,'Composição'!$B$5:$B$104,A18,'Composição'!$G$5:$G$104,"Ativo"),""))</f>
        <v/>
      </c>
      <c r="G18" s="27">
        <f>IF(OR(A18="",'Parâmetros'!$B$4=""),"",'Parâmetros'!$B$4)</f>
        <v/>
      </c>
      <c r="H18" s="27">
        <f>IF(OR(A18="",E18="",G18=""),"",IFERROR(E18/60*G18,""))</f>
        <v/>
      </c>
      <c r="I18" s="27">
        <f>IF(OR(A18="",'Parâmetros'!$B$5=""),"",'Parâmetros'!$B$5)</f>
        <v/>
      </c>
      <c r="J18" s="27">
        <f>IF(OR(A18="",E18="",I18=""),"",IFERROR(E18/60*I18,""))</f>
        <v/>
      </c>
      <c r="K18" s="27">
        <f>IF(A18="","",IF(OR(F18="",H18="",J18=""),"",SUM(F18,H18,J18)))</f>
        <v/>
      </c>
      <c r="L18" s="30" t="n"/>
      <c r="M18" s="27">
        <f>IF(A18="","",IF(K18="","",IF(AND(L18="",'Parâmetros'!$B$6=""),"",IFERROR(K18/(1-IF(L18="",'Parâmetros'!$B$6,L18)),""))))</f>
        <v/>
      </c>
      <c r="N18" s="31" t="n"/>
      <c r="O18" s="32">
        <f>IF(OR(A18="",N18="",K18=""),"",IFERROR((N18-K18)/N18,""))</f>
        <v/>
      </c>
      <c r="P18" s="13" t="n"/>
      <c r="Q18" s="20">
        <f>IF(A18="","",IF(COUNTIF($A$5:$A$104,A18)&gt;1,"ID duplicado",IF(OR(B18="",C18="",D18="",E18="",E18&lt;=0,P18=""),"Revisar cadastro",IF(COUNTIFS('Composição'!$B$5:$B$104,A18,'Composição'!$G$5:$G$104,"Ativo")=0,"Incluir materiais",IF(M18="","Revisar cálculo",IF(N18="","Definir preço",IF(N18&lt;M18,"Preço abaixo do sugerido",IF(O18&lt;'Parâmetros'!$B$7,"Margem abaixo do limite","OK"))))))))</f>
        <v/>
      </c>
    </row>
    <row r="19" ht="21" customHeight="1">
      <c r="A19" s="13" t="n"/>
      <c r="B19" s="29" t="n"/>
      <c r="C19" s="13" t="n"/>
      <c r="D19" s="13" t="n"/>
      <c r="E19" s="15" t="n"/>
      <c r="F19" s="26">
        <f>IF(A19="","",IFERROR(SUMIFS('Composição'!$F$5:$F$104,'Composição'!$B$5:$B$104,A19,'Composição'!$G$5:$G$104,"Ativo"),""))</f>
        <v/>
      </c>
      <c r="G19" s="26">
        <f>IF(OR(A19="",'Parâmetros'!$B$4=""),"",'Parâmetros'!$B$4)</f>
        <v/>
      </c>
      <c r="H19" s="26">
        <f>IF(OR(A19="",E19="",G19=""),"",IFERROR(E19/60*G19,""))</f>
        <v/>
      </c>
      <c r="I19" s="26">
        <f>IF(OR(A19="",'Parâmetros'!$B$5=""),"",'Parâmetros'!$B$5)</f>
        <v/>
      </c>
      <c r="J19" s="26">
        <f>IF(OR(A19="",E19="",I19=""),"",IFERROR(E19/60*I19,""))</f>
        <v/>
      </c>
      <c r="K19" s="26">
        <f>IF(A19="","",IF(OR(F19="",H19="",J19=""),"",SUM(F19,H19,J19)))</f>
        <v/>
      </c>
      <c r="L19" s="30" t="n"/>
      <c r="M19" s="26">
        <f>IF(A19="","",IF(K19="","",IF(AND(L19="",'Parâmetros'!$B$6=""),"",IFERROR(K19/(1-IF(L19="",'Parâmetros'!$B$6,L19)),""))))</f>
        <v/>
      </c>
      <c r="N19" s="31" t="n"/>
      <c r="O19" s="28">
        <f>IF(OR(A19="",N19="",K19=""),"",IFERROR((N19-K19)/N19,""))</f>
        <v/>
      </c>
      <c r="P19" s="13" t="n"/>
      <c r="Q19" s="18">
        <f>IF(A19="","",IF(COUNTIF($A$5:$A$104,A19)&gt;1,"ID duplicado",IF(OR(B19="",C19="",D19="",E19="",E19&lt;=0,P19=""),"Revisar cadastro",IF(COUNTIFS('Composição'!$B$5:$B$104,A19,'Composição'!$G$5:$G$104,"Ativo")=0,"Incluir materiais",IF(M19="","Revisar cálculo",IF(N19="","Definir preço",IF(N19&lt;M19,"Preço abaixo do sugerido",IF(O19&lt;'Parâmetros'!$B$7,"Margem abaixo do limite","OK"))))))))</f>
        <v/>
      </c>
    </row>
    <row r="20" ht="21" customHeight="1">
      <c r="A20" s="13" t="n"/>
      <c r="B20" s="29" t="n"/>
      <c r="C20" s="13" t="n"/>
      <c r="D20" s="13" t="n"/>
      <c r="E20" s="15" t="n"/>
      <c r="F20" s="27">
        <f>IF(A20="","",IFERROR(SUMIFS('Composição'!$F$5:$F$104,'Composição'!$B$5:$B$104,A20,'Composição'!$G$5:$G$104,"Ativo"),""))</f>
        <v/>
      </c>
      <c r="G20" s="27">
        <f>IF(OR(A20="",'Parâmetros'!$B$4=""),"",'Parâmetros'!$B$4)</f>
        <v/>
      </c>
      <c r="H20" s="27">
        <f>IF(OR(A20="",E20="",G20=""),"",IFERROR(E20/60*G20,""))</f>
        <v/>
      </c>
      <c r="I20" s="27">
        <f>IF(OR(A20="",'Parâmetros'!$B$5=""),"",'Parâmetros'!$B$5)</f>
        <v/>
      </c>
      <c r="J20" s="27">
        <f>IF(OR(A20="",E20="",I20=""),"",IFERROR(E20/60*I20,""))</f>
        <v/>
      </c>
      <c r="K20" s="27">
        <f>IF(A20="","",IF(OR(F20="",H20="",J20=""),"",SUM(F20,H20,J20)))</f>
        <v/>
      </c>
      <c r="L20" s="30" t="n"/>
      <c r="M20" s="27">
        <f>IF(A20="","",IF(K20="","",IF(AND(L20="",'Parâmetros'!$B$6=""),"",IFERROR(K20/(1-IF(L20="",'Parâmetros'!$B$6,L20)),""))))</f>
        <v/>
      </c>
      <c r="N20" s="31" t="n"/>
      <c r="O20" s="32">
        <f>IF(OR(A20="",N20="",K20=""),"",IFERROR((N20-K20)/N20,""))</f>
        <v/>
      </c>
      <c r="P20" s="13" t="n"/>
      <c r="Q20" s="20">
        <f>IF(A20="","",IF(COUNTIF($A$5:$A$104,A20)&gt;1,"ID duplicado",IF(OR(B20="",C20="",D20="",E20="",E20&lt;=0,P20=""),"Revisar cadastro",IF(COUNTIFS('Composição'!$B$5:$B$104,A20,'Composição'!$G$5:$G$104,"Ativo")=0,"Incluir materiais",IF(M20="","Revisar cálculo",IF(N20="","Definir preço",IF(N20&lt;M20,"Preço abaixo do sugerido",IF(O20&lt;'Parâmetros'!$B$7,"Margem abaixo do limite","OK"))))))))</f>
        <v/>
      </c>
    </row>
    <row r="21" ht="21" customHeight="1">
      <c r="A21" s="13" t="n"/>
      <c r="B21" s="29" t="n"/>
      <c r="C21" s="13" t="n"/>
      <c r="D21" s="13" t="n"/>
      <c r="E21" s="15" t="n"/>
      <c r="F21" s="26">
        <f>IF(A21="","",IFERROR(SUMIFS('Composição'!$F$5:$F$104,'Composição'!$B$5:$B$104,A21,'Composição'!$G$5:$G$104,"Ativo"),""))</f>
        <v/>
      </c>
      <c r="G21" s="26">
        <f>IF(OR(A21="",'Parâmetros'!$B$4=""),"",'Parâmetros'!$B$4)</f>
        <v/>
      </c>
      <c r="H21" s="26">
        <f>IF(OR(A21="",E21="",G21=""),"",IFERROR(E21/60*G21,""))</f>
        <v/>
      </c>
      <c r="I21" s="26">
        <f>IF(OR(A21="",'Parâmetros'!$B$5=""),"",'Parâmetros'!$B$5)</f>
        <v/>
      </c>
      <c r="J21" s="26">
        <f>IF(OR(A21="",E21="",I21=""),"",IFERROR(E21/60*I21,""))</f>
        <v/>
      </c>
      <c r="K21" s="26">
        <f>IF(A21="","",IF(OR(F21="",H21="",J21=""),"",SUM(F21,H21,J21)))</f>
        <v/>
      </c>
      <c r="L21" s="30" t="n"/>
      <c r="M21" s="26">
        <f>IF(A21="","",IF(K21="","",IF(AND(L21="",'Parâmetros'!$B$6=""),"",IFERROR(K21/(1-IF(L21="",'Parâmetros'!$B$6,L21)),""))))</f>
        <v/>
      </c>
      <c r="N21" s="31" t="n"/>
      <c r="O21" s="28">
        <f>IF(OR(A21="",N21="",K21=""),"",IFERROR((N21-K21)/N21,""))</f>
        <v/>
      </c>
      <c r="P21" s="13" t="n"/>
      <c r="Q21" s="18">
        <f>IF(A21="","",IF(COUNTIF($A$5:$A$104,A21)&gt;1,"ID duplicado",IF(OR(B21="",C21="",D21="",E21="",E21&lt;=0,P21=""),"Revisar cadastro",IF(COUNTIFS('Composição'!$B$5:$B$104,A21,'Composição'!$G$5:$G$104,"Ativo")=0,"Incluir materiais",IF(M21="","Revisar cálculo",IF(N21="","Definir preço",IF(N21&lt;M21,"Preço abaixo do sugerido",IF(O21&lt;'Parâmetros'!$B$7,"Margem abaixo do limite","OK"))))))))</f>
        <v/>
      </c>
    </row>
    <row r="22" ht="21" customHeight="1">
      <c r="A22" s="13" t="n"/>
      <c r="B22" s="29" t="n"/>
      <c r="C22" s="13" t="n"/>
      <c r="D22" s="13" t="n"/>
      <c r="E22" s="15" t="n"/>
      <c r="F22" s="27">
        <f>IF(A22="","",IFERROR(SUMIFS('Composição'!$F$5:$F$104,'Composição'!$B$5:$B$104,A22,'Composição'!$G$5:$G$104,"Ativo"),""))</f>
        <v/>
      </c>
      <c r="G22" s="27">
        <f>IF(OR(A22="",'Parâmetros'!$B$4=""),"",'Parâmetros'!$B$4)</f>
        <v/>
      </c>
      <c r="H22" s="27">
        <f>IF(OR(A22="",E22="",G22=""),"",IFERROR(E22/60*G22,""))</f>
        <v/>
      </c>
      <c r="I22" s="27">
        <f>IF(OR(A22="",'Parâmetros'!$B$5=""),"",'Parâmetros'!$B$5)</f>
        <v/>
      </c>
      <c r="J22" s="27">
        <f>IF(OR(A22="",E22="",I22=""),"",IFERROR(E22/60*I22,""))</f>
        <v/>
      </c>
      <c r="K22" s="27">
        <f>IF(A22="","",IF(OR(F22="",H22="",J22=""),"",SUM(F22,H22,J22)))</f>
        <v/>
      </c>
      <c r="L22" s="30" t="n"/>
      <c r="M22" s="27">
        <f>IF(A22="","",IF(K22="","",IF(AND(L22="",'Parâmetros'!$B$6=""),"",IFERROR(K22/(1-IF(L22="",'Parâmetros'!$B$6,L22)),""))))</f>
        <v/>
      </c>
      <c r="N22" s="31" t="n"/>
      <c r="O22" s="32">
        <f>IF(OR(A22="",N22="",K22=""),"",IFERROR((N22-K22)/N22,""))</f>
        <v/>
      </c>
      <c r="P22" s="13" t="n"/>
      <c r="Q22" s="20">
        <f>IF(A22="","",IF(COUNTIF($A$5:$A$104,A22)&gt;1,"ID duplicado",IF(OR(B22="",C22="",D22="",E22="",E22&lt;=0,P22=""),"Revisar cadastro",IF(COUNTIFS('Composição'!$B$5:$B$104,A22,'Composição'!$G$5:$G$104,"Ativo")=0,"Incluir materiais",IF(M22="","Revisar cálculo",IF(N22="","Definir preço",IF(N22&lt;M22,"Preço abaixo do sugerido",IF(O22&lt;'Parâmetros'!$B$7,"Margem abaixo do limite","OK"))))))))</f>
        <v/>
      </c>
    </row>
    <row r="23" ht="21" customHeight="1">
      <c r="A23" s="13" t="n"/>
      <c r="B23" s="29" t="n"/>
      <c r="C23" s="13" t="n"/>
      <c r="D23" s="13" t="n"/>
      <c r="E23" s="15" t="n"/>
      <c r="F23" s="26">
        <f>IF(A23="","",IFERROR(SUMIFS('Composição'!$F$5:$F$104,'Composição'!$B$5:$B$104,A23,'Composição'!$G$5:$G$104,"Ativo"),""))</f>
        <v/>
      </c>
      <c r="G23" s="26">
        <f>IF(OR(A23="",'Parâmetros'!$B$4=""),"",'Parâmetros'!$B$4)</f>
        <v/>
      </c>
      <c r="H23" s="26">
        <f>IF(OR(A23="",E23="",G23=""),"",IFERROR(E23/60*G23,""))</f>
        <v/>
      </c>
      <c r="I23" s="26">
        <f>IF(OR(A23="",'Parâmetros'!$B$5=""),"",'Parâmetros'!$B$5)</f>
        <v/>
      </c>
      <c r="J23" s="26">
        <f>IF(OR(A23="",E23="",I23=""),"",IFERROR(E23/60*I23,""))</f>
        <v/>
      </c>
      <c r="K23" s="26">
        <f>IF(A23="","",IF(OR(F23="",H23="",J23=""),"",SUM(F23,H23,J23)))</f>
        <v/>
      </c>
      <c r="L23" s="30" t="n"/>
      <c r="M23" s="26">
        <f>IF(A23="","",IF(K23="","",IF(AND(L23="",'Parâmetros'!$B$6=""),"",IFERROR(K23/(1-IF(L23="",'Parâmetros'!$B$6,L23)),""))))</f>
        <v/>
      </c>
      <c r="N23" s="31" t="n"/>
      <c r="O23" s="28">
        <f>IF(OR(A23="",N23="",K23=""),"",IFERROR((N23-K23)/N23,""))</f>
        <v/>
      </c>
      <c r="P23" s="13" t="n"/>
      <c r="Q23" s="18">
        <f>IF(A23="","",IF(COUNTIF($A$5:$A$104,A23)&gt;1,"ID duplicado",IF(OR(B23="",C23="",D23="",E23="",E23&lt;=0,P23=""),"Revisar cadastro",IF(COUNTIFS('Composição'!$B$5:$B$104,A23,'Composição'!$G$5:$G$104,"Ativo")=0,"Incluir materiais",IF(M23="","Revisar cálculo",IF(N23="","Definir preço",IF(N23&lt;M23,"Preço abaixo do sugerido",IF(O23&lt;'Parâmetros'!$B$7,"Margem abaixo do limite","OK"))))))))</f>
        <v/>
      </c>
    </row>
    <row r="24" ht="21" customHeight="1">
      <c r="A24" s="13" t="n"/>
      <c r="B24" s="29" t="n"/>
      <c r="C24" s="13" t="n"/>
      <c r="D24" s="13" t="n"/>
      <c r="E24" s="15" t="n"/>
      <c r="F24" s="27">
        <f>IF(A24="","",IFERROR(SUMIFS('Composição'!$F$5:$F$104,'Composição'!$B$5:$B$104,A24,'Composição'!$G$5:$G$104,"Ativo"),""))</f>
        <v/>
      </c>
      <c r="G24" s="27">
        <f>IF(OR(A24="",'Parâmetros'!$B$4=""),"",'Parâmetros'!$B$4)</f>
        <v/>
      </c>
      <c r="H24" s="27">
        <f>IF(OR(A24="",E24="",G24=""),"",IFERROR(E24/60*G24,""))</f>
        <v/>
      </c>
      <c r="I24" s="27">
        <f>IF(OR(A24="",'Parâmetros'!$B$5=""),"",'Parâmetros'!$B$5)</f>
        <v/>
      </c>
      <c r="J24" s="27">
        <f>IF(OR(A24="",E24="",I24=""),"",IFERROR(E24/60*I24,""))</f>
        <v/>
      </c>
      <c r="K24" s="27">
        <f>IF(A24="","",IF(OR(F24="",H24="",J24=""),"",SUM(F24,H24,J24)))</f>
        <v/>
      </c>
      <c r="L24" s="30" t="n"/>
      <c r="M24" s="27">
        <f>IF(A24="","",IF(K24="","",IF(AND(L24="",'Parâmetros'!$B$6=""),"",IFERROR(K24/(1-IF(L24="",'Parâmetros'!$B$6,L24)),""))))</f>
        <v/>
      </c>
      <c r="N24" s="31" t="n"/>
      <c r="O24" s="32">
        <f>IF(OR(A24="",N24="",K24=""),"",IFERROR((N24-K24)/N24,""))</f>
        <v/>
      </c>
      <c r="P24" s="13" t="n"/>
      <c r="Q24" s="20">
        <f>IF(A24="","",IF(COUNTIF($A$5:$A$104,A24)&gt;1,"ID duplicado",IF(OR(B24="",C24="",D24="",E24="",E24&lt;=0,P24=""),"Revisar cadastro",IF(COUNTIFS('Composição'!$B$5:$B$104,A24,'Composição'!$G$5:$G$104,"Ativo")=0,"Incluir materiais",IF(M24="","Revisar cálculo",IF(N24="","Definir preço",IF(N24&lt;M24,"Preço abaixo do sugerido",IF(O24&lt;'Parâmetros'!$B$7,"Margem abaixo do limite","OK"))))))))</f>
        <v/>
      </c>
    </row>
    <row r="25" ht="21" customHeight="1">
      <c r="A25" s="13" t="n"/>
      <c r="B25" s="29" t="n"/>
      <c r="C25" s="13" t="n"/>
      <c r="D25" s="13" t="n"/>
      <c r="E25" s="15" t="n"/>
      <c r="F25" s="26">
        <f>IF(A25="","",IFERROR(SUMIFS('Composição'!$F$5:$F$104,'Composição'!$B$5:$B$104,A25,'Composição'!$G$5:$G$104,"Ativo"),""))</f>
        <v/>
      </c>
      <c r="G25" s="26">
        <f>IF(OR(A25="",'Parâmetros'!$B$4=""),"",'Parâmetros'!$B$4)</f>
        <v/>
      </c>
      <c r="H25" s="26">
        <f>IF(OR(A25="",E25="",G25=""),"",IFERROR(E25/60*G25,""))</f>
        <v/>
      </c>
      <c r="I25" s="26">
        <f>IF(OR(A25="",'Parâmetros'!$B$5=""),"",'Parâmetros'!$B$5)</f>
        <v/>
      </c>
      <c r="J25" s="26">
        <f>IF(OR(A25="",E25="",I25=""),"",IFERROR(E25/60*I25,""))</f>
        <v/>
      </c>
      <c r="K25" s="26">
        <f>IF(A25="","",IF(OR(F25="",H25="",J25=""),"",SUM(F25,H25,J25)))</f>
        <v/>
      </c>
      <c r="L25" s="30" t="n"/>
      <c r="M25" s="26">
        <f>IF(A25="","",IF(K25="","",IF(AND(L25="",'Parâmetros'!$B$6=""),"",IFERROR(K25/(1-IF(L25="",'Parâmetros'!$B$6,L25)),""))))</f>
        <v/>
      </c>
      <c r="N25" s="31" t="n"/>
      <c r="O25" s="28">
        <f>IF(OR(A25="",N25="",K25=""),"",IFERROR((N25-K25)/N25,""))</f>
        <v/>
      </c>
      <c r="P25" s="13" t="n"/>
      <c r="Q25" s="18">
        <f>IF(A25="","",IF(COUNTIF($A$5:$A$104,A25)&gt;1,"ID duplicado",IF(OR(B25="",C25="",D25="",E25="",E25&lt;=0,P25=""),"Revisar cadastro",IF(COUNTIFS('Composição'!$B$5:$B$104,A25,'Composição'!$G$5:$G$104,"Ativo")=0,"Incluir materiais",IF(M25="","Revisar cálculo",IF(N25="","Definir preço",IF(N25&lt;M25,"Preço abaixo do sugerido",IF(O25&lt;'Parâmetros'!$B$7,"Margem abaixo do limite","OK"))))))))</f>
        <v/>
      </c>
    </row>
    <row r="26" ht="21" customHeight="1">
      <c r="A26" s="13" t="n"/>
      <c r="B26" s="29" t="n"/>
      <c r="C26" s="13" t="n"/>
      <c r="D26" s="13" t="n"/>
      <c r="E26" s="15" t="n"/>
      <c r="F26" s="27">
        <f>IF(A26="","",IFERROR(SUMIFS('Composição'!$F$5:$F$104,'Composição'!$B$5:$B$104,A26,'Composição'!$G$5:$G$104,"Ativo"),""))</f>
        <v/>
      </c>
      <c r="G26" s="27">
        <f>IF(OR(A26="",'Parâmetros'!$B$4=""),"",'Parâmetros'!$B$4)</f>
        <v/>
      </c>
      <c r="H26" s="27">
        <f>IF(OR(A26="",E26="",G26=""),"",IFERROR(E26/60*G26,""))</f>
        <v/>
      </c>
      <c r="I26" s="27">
        <f>IF(OR(A26="",'Parâmetros'!$B$5=""),"",'Parâmetros'!$B$5)</f>
        <v/>
      </c>
      <c r="J26" s="27">
        <f>IF(OR(A26="",E26="",I26=""),"",IFERROR(E26/60*I26,""))</f>
        <v/>
      </c>
      <c r="K26" s="27">
        <f>IF(A26="","",IF(OR(F26="",H26="",J26=""),"",SUM(F26,H26,J26)))</f>
        <v/>
      </c>
      <c r="L26" s="30" t="n"/>
      <c r="M26" s="27">
        <f>IF(A26="","",IF(K26="","",IF(AND(L26="",'Parâmetros'!$B$6=""),"",IFERROR(K26/(1-IF(L26="",'Parâmetros'!$B$6,L26)),""))))</f>
        <v/>
      </c>
      <c r="N26" s="31" t="n"/>
      <c r="O26" s="32">
        <f>IF(OR(A26="",N26="",K26=""),"",IFERROR((N26-K26)/N26,""))</f>
        <v/>
      </c>
      <c r="P26" s="13" t="n"/>
      <c r="Q26" s="20">
        <f>IF(A26="","",IF(COUNTIF($A$5:$A$104,A26)&gt;1,"ID duplicado",IF(OR(B26="",C26="",D26="",E26="",E26&lt;=0,P26=""),"Revisar cadastro",IF(COUNTIFS('Composição'!$B$5:$B$104,A26,'Composição'!$G$5:$G$104,"Ativo")=0,"Incluir materiais",IF(M26="","Revisar cálculo",IF(N26="","Definir preço",IF(N26&lt;M26,"Preço abaixo do sugerido",IF(O26&lt;'Parâmetros'!$B$7,"Margem abaixo do limite","OK"))))))))</f>
        <v/>
      </c>
    </row>
    <row r="27" ht="21" customHeight="1">
      <c r="A27" s="13" t="n"/>
      <c r="B27" s="29" t="n"/>
      <c r="C27" s="13" t="n"/>
      <c r="D27" s="13" t="n"/>
      <c r="E27" s="15" t="n"/>
      <c r="F27" s="26">
        <f>IF(A27="","",IFERROR(SUMIFS('Composição'!$F$5:$F$104,'Composição'!$B$5:$B$104,A27,'Composição'!$G$5:$G$104,"Ativo"),""))</f>
        <v/>
      </c>
      <c r="G27" s="26">
        <f>IF(OR(A27="",'Parâmetros'!$B$4=""),"",'Parâmetros'!$B$4)</f>
        <v/>
      </c>
      <c r="H27" s="26">
        <f>IF(OR(A27="",E27="",G27=""),"",IFERROR(E27/60*G27,""))</f>
        <v/>
      </c>
      <c r="I27" s="26">
        <f>IF(OR(A27="",'Parâmetros'!$B$5=""),"",'Parâmetros'!$B$5)</f>
        <v/>
      </c>
      <c r="J27" s="26">
        <f>IF(OR(A27="",E27="",I27=""),"",IFERROR(E27/60*I27,""))</f>
        <v/>
      </c>
      <c r="K27" s="26">
        <f>IF(A27="","",IF(OR(F27="",H27="",J27=""),"",SUM(F27,H27,J27)))</f>
        <v/>
      </c>
      <c r="L27" s="30" t="n"/>
      <c r="M27" s="26">
        <f>IF(A27="","",IF(K27="","",IF(AND(L27="",'Parâmetros'!$B$6=""),"",IFERROR(K27/(1-IF(L27="",'Parâmetros'!$B$6,L27)),""))))</f>
        <v/>
      </c>
      <c r="N27" s="31" t="n"/>
      <c r="O27" s="28">
        <f>IF(OR(A27="",N27="",K27=""),"",IFERROR((N27-K27)/N27,""))</f>
        <v/>
      </c>
      <c r="P27" s="13" t="n"/>
      <c r="Q27" s="18">
        <f>IF(A27="","",IF(COUNTIF($A$5:$A$104,A27)&gt;1,"ID duplicado",IF(OR(B27="",C27="",D27="",E27="",E27&lt;=0,P27=""),"Revisar cadastro",IF(COUNTIFS('Composição'!$B$5:$B$104,A27,'Composição'!$G$5:$G$104,"Ativo")=0,"Incluir materiais",IF(M27="","Revisar cálculo",IF(N27="","Definir preço",IF(N27&lt;M27,"Preço abaixo do sugerido",IF(O27&lt;'Parâmetros'!$B$7,"Margem abaixo do limite","OK"))))))))</f>
        <v/>
      </c>
    </row>
    <row r="28" ht="21" customHeight="1">
      <c r="A28" s="13" t="n"/>
      <c r="B28" s="29" t="n"/>
      <c r="C28" s="13" t="n"/>
      <c r="D28" s="13" t="n"/>
      <c r="E28" s="15" t="n"/>
      <c r="F28" s="27">
        <f>IF(A28="","",IFERROR(SUMIFS('Composição'!$F$5:$F$104,'Composição'!$B$5:$B$104,A28,'Composição'!$G$5:$G$104,"Ativo"),""))</f>
        <v/>
      </c>
      <c r="G28" s="27">
        <f>IF(OR(A28="",'Parâmetros'!$B$4=""),"",'Parâmetros'!$B$4)</f>
        <v/>
      </c>
      <c r="H28" s="27">
        <f>IF(OR(A28="",E28="",G28=""),"",IFERROR(E28/60*G28,""))</f>
        <v/>
      </c>
      <c r="I28" s="27">
        <f>IF(OR(A28="",'Parâmetros'!$B$5=""),"",'Parâmetros'!$B$5)</f>
        <v/>
      </c>
      <c r="J28" s="27">
        <f>IF(OR(A28="",E28="",I28=""),"",IFERROR(E28/60*I28,""))</f>
        <v/>
      </c>
      <c r="K28" s="27">
        <f>IF(A28="","",IF(OR(F28="",H28="",J28=""),"",SUM(F28,H28,J28)))</f>
        <v/>
      </c>
      <c r="L28" s="30" t="n"/>
      <c r="M28" s="27">
        <f>IF(A28="","",IF(K28="","",IF(AND(L28="",'Parâmetros'!$B$6=""),"",IFERROR(K28/(1-IF(L28="",'Parâmetros'!$B$6,L28)),""))))</f>
        <v/>
      </c>
      <c r="N28" s="31" t="n"/>
      <c r="O28" s="32">
        <f>IF(OR(A28="",N28="",K28=""),"",IFERROR((N28-K28)/N28,""))</f>
        <v/>
      </c>
      <c r="P28" s="13" t="n"/>
      <c r="Q28" s="20">
        <f>IF(A28="","",IF(COUNTIF($A$5:$A$104,A28)&gt;1,"ID duplicado",IF(OR(B28="",C28="",D28="",E28="",E28&lt;=0,P28=""),"Revisar cadastro",IF(COUNTIFS('Composição'!$B$5:$B$104,A28,'Composição'!$G$5:$G$104,"Ativo")=0,"Incluir materiais",IF(M28="","Revisar cálculo",IF(N28="","Definir preço",IF(N28&lt;M28,"Preço abaixo do sugerido",IF(O28&lt;'Parâmetros'!$B$7,"Margem abaixo do limite","OK"))))))))</f>
        <v/>
      </c>
    </row>
    <row r="29" ht="21" customHeight="1">
      <c r="A29" s="13" t="n"/>
      <c r="B29" s="29" t="n"/>
      <c r="C29" s="13" t="n"/>
      <c r="D29" s="13" t="n"/>
      <c r="E29" s="15" t="n"/>
      <c r="F29" s="26">
        <f>IF(A29="","",IFERROR(SUMIFS('Composição'!$F$5:$F$104,'Composição'!$B$5:$B$104,A29,'Composição'!$G$5:$G$104,"Ativo"),""))</f>
        <v/>
      </c>
      <c r="G29" s="26">
        <f>IF(OR(A29="",'Parâmetros'!$B$4=""),"",'Parâmetros'!$B$4)</f>
        <v/>
      </c>
      <c r="H29" s="26">
        <f>IF(OR(A29="",E29="",G29=""),"",IFERROR(E29/60*G29,""))</f>
        <v/>
      </c>
      <c r="I29" s="26">
        <f>IF(OR(A29="",'Parâmetros'!$B$5=""),"",'Parâmetros'!$B$5)</f>
        <v/>
      </c>
      <c r="J29" s="26">
        <f>IF(OR(A29="",E29="",I29=""),"",IFERROR(E29/60*I29,""))</f>
        <v/>
      </c>
      <c r="K29" s="26">
        <f>IF(A29="","",IF(OR(F29="",H29="",J29=""),"",SUM(F29,H29,J29)))</f>
        <v/>
      </c>
      <c r="L29" s="30" t="n"/>
      <c r="M29" s="26">
        <f>IF(A29="","",IF(K29="","",IF(AND(L29="",'Parâmetros'!$B$6=""),"",IFERROR(K29/(1-IF(L29="",'Parâmetros'!$B$6,L29)),""))))</f>
        <v/>
      </c>
      <c r="N29" s="31" t="n"/>
      <c r="O29" s="28">
        <f>IF(OR(A29="",N29="",K29=""),"",IFERROR((N29-K29)/N29,""))</f>
        <v/>
      </c>
      <c r="P29" s="13" t="n"/>
      <c r="Q29" s="18">
        <f>IF(A29="","",IF(COUNTIF($A$5:$A$104,A29)&gt;1,"ID duplicado",IF(OR(B29="",C29="",D29="",E29="",E29&lt;=0,P29=""),"Revisar cadastro",IF(COUNTIFS('Composição'!$B$5:$B$104,A29,'Composição'!$G$5:$G$104,"Ativo")=0,"Incluir materiais",IF(M29="","Revisar cálculo",IF(N29="","Definir preço",IF(N29&lt;M29,"Preço abaixo do sugerido",IF(O29&lt;'Parâmetros'!$B$7,"Margem abaixo do limite","OK"))))))))</f>
        <v/>
      </c>
    </row>
    <row r="30" ht="21" customHeight="1">
      <c r="A30" s="13" t="n"/>
      <c r="B30" s="29" t="n"/>
      <c r="C30" s="13" t="n"/>
      <c r="D30" s="13" t="n"/>
      <c r="E30" s="15" t="n"/>
      <c r="F30" s="27">
        <f>IF(A30="","",IFERROR(SUMIFS('Composição'!$F$5:$F$104,'Composição'!$B$5:$B$104,A30,'Composição'!$G$5:$G$104,"Ativo"),""))</f>
        <v/>
      </c>
      <c r="G30" s="27">
        <f>IF(OR(A30="",'Parâmetros'!$B$4=""),"",'Parâmetros'!$B$4)</f>
        <v/>
      </c>
      <c r="H30" s="27">
        <f>IF(OR(A30="",E30="",G30=""),"",IFERROR(E30/60*G30,""))</f>
        <v/>
      </c>
      <c r="I30" s="27">
        <f>IF(OR(A30="",'Parâmetros'!$B$5=""),"",'Parâmetros'!$B$5)</f>
        <v/>
      </c>
      <c r="J30" s="27">
        <f>IF(OR(A30="",E30="",I30=""),"",IFERROR(E30/60*I30,""))</f>
        <v/>
      </c>
      <c r="K30" s="27">
        <f>IF(A30="","",IF(OR(F30="",H30="",J30=""),"",SUM(F30,H30,J30)))</f>
        <v/>
      </c>
      <c r="L30" s="30" t="n"/>
      <c r="M30" s="27">
        <f>IF(A30="","",IF(K30="","",IF(AND(L30="",'Parâmetros'!$B$6=""),"",IFERROR(K30/(1-IF(L30="",'Parâmetros'!$B$6,L30)),""))))</f>
        <v/>
      </c>
      <c r="N30" s="31" t="n"/>
      <c r="O30" s="32">
        <f>IF(OR(A30="",N30="",K30=""),"",IFERROR((N30-K30)/N30,""))</f>
        <v/>
      </c>
      <c r="P30" s="13" t="n"/>
      <c r="Q30" s="20">
        <f>IF(A30="","",IF(COUNTIF($A$5:$A$104,A30)&gt;1,"ID duplicado",IF(OR(B30="",C30="",D30="",E30="",E30&lt;=0,P30=""),"Revisar cadastro",IF(COUNTIFS('Composição'!$B$5:$B$104,A30,'Composição'!$G$5:$G$104,"Ativo")=0,"Incluir materiais",IF(M30="","Revisar cálculo",IF(N30="","Definir preço",IF(N30&lt;M30,"Preço abaixo do sugerido",IF(O30&lt;'Parâmetros'!$B$7,"Margem abaixo do limite","OK"))))))))</f>
        <v/>
      </c>
    </row>
    <row r="31" ht="21" customHeight="1">
      <c r="A31" s="13" t="n"/>
      <c r="B31" s="29" t="n"/>
      <c r="C31" s="13" t="n"/>
      <c r="D31" s="13" t="n"/>
      <c r="E31" s="15" t="n"/>
      <c r="F31" s="26">
        <f>IF(A31="","",IFERROR(SUMIFS('Composição'!$F$5:$F$104,'Composição'!$B$5:$B$104,A31,'Composição'!$G$5:$G$104,"Ativo"),""))</f>
        <v/>
      </c>
      <c r="G31" s="26">
        <f>IF(OR(A31="",'Parâmetros'!$B$4=""),"",'Parâmetros'!$B$4)</f>
        <v/>
      </c>
      <c r="H31" s="26">
        <f>IF(OR(A31="",E31="",G31=""),"",IFERROR(E31/60*G31,""))</f>
        <v/>
      </c>
      <c r="I31" s="26">
        <f>IF(OR(A31="",'Parâmetros'!$B$5=""),"",'Parâmetros'!$B$5)</f>
        <v/>
      </c>
      <c r="J31" s="26">
        <f>IF(OR(A31="",E31="",I31=""),"",IFERROR(E31/60*I31,""))</f>
        <v/>
      </c>
      <c r="K31" s="26">
        <f>IF(A31="","",IF(OR(F31="",H31="",J31=""),"",SUM(F31,H31,J31)))</f>
        <v/>
      </c>
      <c r="L31" s="30" t="n"/>
      <c r="M31" s="26">
        <f>IF(A31="","",IF(K31="","",IF(AND(L31="",'Parâmetros'!$B$6=""),"",IFERROR(K31/(1-IF(L31="",'Parâmetros'!$B$6,L31)),""))))</f>
        <v/>
      </c>
      <c r="N31" s="31" t="n"/>
      <c r="O31" s="28">
        <f>IF(OR(A31="",N31="",K31=""),"",IFERROR((N31-K31)/N31,""))</f>
        <v/>
      </c>
      <c r="P31" s="13" t="n"/>
      <c r="Q31" s="18">
        <f>IF(A31="","",IF(COUNTIF($A$5:$A$104,A31)&gt;1,"ID duplicado",IF(OR(B31="",C31="",D31="",E31="",E31&lt;=0,P31=""),"Revisar cadastro",IF(COUNTIFS('Composição'!$B$5:$B$104,A31,'Composição'!$G$5:$G$104,"Ativo")=0,"Incluir materiais",IF(M31="","Revisar cálculo",IF(N31="","Definir preço",IF(N31&lt;M31,"Preço abaixo do sugerido",IF(O31&lt;'Parâmetros'!$B$7,"Margem abaixo do limite","OK"))))))))</f>
        <v/>
      </c>
    </row>
    <row r="32" ht="21" customHeight="1">
      <c r="A32" s="13" t="n"/>
      <c r="B32" s="29" t="n"/>
      <c r="C32" s="13" t="n"/>
      <c r="D32" s="13" t="n"/>
      <c r="E32" s="15" t="n"/>
      <c r="F32" s="27">
        <f>IF(A32="","",IFERROR(SUMIFS('Composição'!$F$5:$F$104,'Composição'!$B$5:$B$104,A32,'Composição'!$G$5:$G$104,"Ativo"),""))</f>
        <v/>
      </c>
      <c r="G32" s="27">
        <f>IF(OR(A32="",'Parâmetros'!$B$4=""),"",'Parâmetros'!$B$4)</f>
        <v/>
      </c>
      <c r="H32" s="27">
        <f>IF(OR(A32="",E32="",G32=""),"",IFERROR(E32/60*G32,""))</f>
        <v/>
      </c>
      <c r="I32" s="27">
        <f>IF(OR(A32="",'Parâmetros'!$B$5=""),"",'Parâmetros'!$B$5)</f>
        <v/>
      </c>
      <c r="J32" s="27">
        <f>IF(OR(A32="",E32="",I32=""),"",IFERROR(E32/60*I32,""))</f>
        <v/>
      </c>
      <c r="K32" s="27">
        <f>IF(A32="","",IF(OR(F32="",H32="",J32=""),"",SUM(F32,H32,J32)))</f>
        <v/>
      </c>
      <c r="L32" s="30" t="n"/>
      <c r="M32" s="27">
        <f>IF(A32="","",IF(K32="","",IF(AND(L32="",'Parâmetros'!$B$6=""),"",IFERROR(K32/(1-IF(L32="",'Parâmetros'!$B$6,L32)),""))))</f>
        <v/>
      </c>
      <c r="N32" s="31" t="n"/>
      <c r="O32" s="32">
        <f>IF(OR(A32="",N32="",K32=""),"",IFERROR((N32-K32)/N32,""))</f>
        <v/>
      </c>
      <c r="P32" s="13" t="n"/>
      <c r="Q32" s="20">
        <f>IF(A32="","",IF(COUNTIF($A$5:$A$104,A32)&gt;1,"ID duplicado",IF(OR(B32="",C32="",D32="",E32="",E32&lt;=0,P32=""),"Revisar cadastro",IF(COUNTIFS('Composição'!$B$5:$B$104,A32,'Composição'!$G$5:$G$104,"Ativo")=0,"Incluir materiais",IF(M32="","Revisar cálculo",IF(N32="","Definir preço",IF(N32&lt;M32,"Preço abaixo do sugerido",IF(O32&lt;'Parâmetros'!$B$7,"Margem abaixo do limite","OK"))))))))</f>
        <v/>
      </c>
    </row>
    <row r="33" ht="21" customHeight="1">
      <c r="A33" s="13" t="n"/>
      <c r="B33" s="29" t="n"/>
      <c r="C33" s="13" t="n"/>
      <c r="D33" s="13" t="n"/>
      <c r="E33" s="15" t="n"/>
      <c r="F33" s="26">
        <f>IF(A33="","",IFERROR(SUMIFS('Composição'!$F$5:$F$104,'Composição'!$B$5:$B$104,A33,'Composição'!$G$5:$G$104,"Ativo"),""))</f>
        <v/>
      </c>
      <c r="G33" s="26">
        <f>IF(OR(A33="",'Parâmetros'!$B$4=""),"",'Parâmetros'!$B$4)</f>
        <v/>
      </c>
      <c r="H33" s="26">
        <f>IF(OR(A33="",E33="",G33=""),"",IFERROR(E33/60*G33,""))</f>
        <v/>
      </c>
      <c r="I33" s="26">
        <f>IF(OR(A33="",'Parâmetros'!$B$5=""),"",'Parâmetros'!$B$5)</f>
        <v/>
      </c>
      <c r="J33" s="26">
        <f>IF(OR(A33="",E33="",I33=""),"",IFERROR(E33/60*I33,""))</f>
        <v/>
      </c>
      <c r="K33" s="26">
        <f>IF(A33="","",IF(OR(F33="",H33="",J33=""),"",SUM(F33,H33,J33)))</f>
        <v/>
      </c>
      <c r="L33" s="30" t="n"/>
      <c r="M33" s="26">
        <f>IF(A33="","",IF(K33="","",IF(AND(L33="",'Parâmetros'!$B$6=""),"",IFERROR(K33/(1-IF(L33="",'Parâmetros'!$B$6,L33)),""))))</f>
        <v/>
      </c>
      <c r="N33" s="31" t="n"/>
      <c r="O33" s="28">
        <f>IF(OR(A33="",N33="",K33=""),"",IFERROR((N33-K33)/N33,""))</f>
        <v/>
      </c>
      <c r="P33" s="13" t="n"/>
      <c r="Q33" s="18">
        <f>IF(A33="","",IF(COUNTIF($A$5:$A$104,A33)&gt;1,"ID duplicado",IF(OR(B33="",C33="",D33="",E33="",E33&lt;=0,P33=""),"Revisar cadastro",IF(COUNTIFS('Composição'!$B$5:$B$104,A33,'Composição'!$G$5:$G$104,"Ativo")=0,"Incluir materiais",IF(M33="","Revisar cálculo",IF(N33="","Definir preço",IF(N33&lt;M33,"Preço abaixo do sugerido",IF(O33&lt;'Parâmetros'!$B$7,"Margem abaixo do limite","OK"))))))))</f>
        <v/>
      </c>
    </row>
    <row r="34" ht="21" customHeight="1">
      <c r="A34" s="13" t="n"/>
      <c r="B34" s="29" t="n"/>
      <c r="C34" s="13" t="n"/>
      <c r="D34" s="13" t="n"/>
      <c r="E34" s="15" t="n"/>
      <c r="F34" s="27">
        <f>IF(A34="","",IFERROR(SUMIFS('Composição'!$F$5:$F$104,'Composição'!$B$5:$B$104,A34,'Composição'!$G$5:$G$104,"Ativo"),""))</f>
        <v/>
      </c>
      <c r="G34" s="27">
        <f>IF(OR(A34="",'Parâmetros'!$B$4=""),"",'Parâmetros'!$B$4)</f>
        <v/>
      </c>
      <c r="H34" s="27">
        <f>IF(OR(A34="",E34="",G34=""),"",IFERROR(E34/60*G34,""))</f>
        <v/>
      </c>
      <c r="I34" s="27">
        <f>IF(OR(A34="",'Parâmetros'!$B$5=""),"",'Parâmetros'!$B$5)</f>
        <v/>
      </c>
      <c r="J34" s="27">
        <f>IF(OR(A34="",E34="",I34=""),"",IFERROR(E34/60*I34,""))</f>
        <v/>
      </c>
      <c r="K34" s="27">
        <f>IF(A34="","",IF(OR(F34="",H34="",J34=""),"",SUM(F34,H34,J34)))</f>
        <v/>
      </c>
      <c r="L34" s="30" t="n"/>
      <c r="M34" s="27">
        <f>IF(A34="","",IF(K34="","",IF(AND(L34="",'Parâmetros'!$B$6=""),"",IFERROR(K34/(1-IF(L34="",'Parâmetros'!$B$6,L34)),""))))</f>
        <v/>
      </c>
      <c r="N34" s="31" t="n"/>
      <c r="O34" s="32">
        <f>IF(OR(A34="",N34="",K34=""),"",IFERROR((N34-K34)/N34,""))</f>
        <v/>
      </c>
      <c r="P34" s="13" t="n"/>
      <c r="Q34" s="20">
        <f>IF(A34="","",IF(COUNTIF($A$5:$A$104,A34)&gt;1,"ID duplicado",IF(OR(B34="",C34="",D34="",E34="",E34&lt;=0,P34=""),"Revisar cadastro",IF(COUNTIFS('Composição'!$B$5:$B$104,A34,'Composição'!$G$5:$G$104,"Ativo")=0,"Incluir materiais",IF(M34="","Revisar cálculo",IF(N34="","Definir preço",IF(N34&lt;M34,"Preço abaixo do sugerido",IF(O34&lt;'Parâmetros'!$B$7,"Margem abaixo do limite","OK"))))))))</f>
        <v/>
      </c>
    </row>
    <row r="35" ht="21" customHeight="1">
      <c r="A35" s="13" t="n"/>
      <c r="B35" s="29" t="n"/>
      <c r="C35" s="13" t="n"/>
      <c r="D35" s="13" t="n"/>
      <c r="E35" s="15" t="n"/>
      <c r="F35" s="26">
        <f>IF(A35="","",IFERROR(SUMIFS('Composição'!$F$5:$F$104,'Composição'!$B$5:$B$104,A35,'Composição'!$G$5:$G$104,"Ativo"),""))</f>
        <v/>
      </c>
      <c r="G35" s="26">
        <f>IF(OR(A35="",'Parâmetros'!$B$4=""),"",'Parâmetros'!$B$4)</f>
        <v/>
      </c>
      <c r="H35" s="26">
        <f>IF(OR(A35="",E35="",G35=""),"",IFERROR(E35/60*G35,""))</f>
        <v/>
      </c>
      <c r="I35" s="26">
        <f>IF(OR(A35="",'Parâmetros'!$B$5=""),"",'Parâmetros'!$B$5)</f>
        <v/>
      </c>
      <c r="J35" s="26">
        <f>IF(OR(A35="",E35="",I35=""),"",IFERROR(E35/60*I35,""))</f>
        <v/>
      </c>
      <c r="K35" s="26">
        <f>IF(A35="","",IF(OR(F35="",H35="",J35=""),"",SUM(F35,H35,J35)))</f>
        <v/>
      </c>
      <c r="L35" s="30" t="n"/>
      <c r="M35" s="26">
        <f>IF(A35="","",IF(K35="","",IF(AND(L35="",'Parâmetros'!$B$6=""),"",IFERROR(K35/(1-IF(L35="",'Parâmetros'!$B$6,L35)),""))))</f>
        <v/>
      </c>
      <c r="N35" s="31" t="n"/>
      <c r="O35" s="28">
        <f>IF(OR(A35="",N35="",K35=""),"",IFERROR((N35-K35)/N35,""))</f>
        <v/>
      </c>
      <c r="P35" s="13" t="n"/>
      <c r="Q35" s="18">
        <f>IF(A35="","",IF(COUNTIF($A$5:$A$104,A35)&gt;1,"ID duplicado",IF(OR(B35="",C35="",D35="",E35="",E35&lt;=0,P35=""),"Revisar cadastro",IF(COUNTIFS('Composição'!$B$5:$B$104,A35,'Composição'!$G$5:$G$104,"Ativo")=0,"Incluir materiais",IF(M35="","Revisar cálculo",IF(N35="","Definir preço",IF(N35&lt;M35,"Preço abaixo do sugerido",IF(O35&lt;'Parâmetros'!$B$7,"Margem abaixo do limite","OK"))))))))</f>
        <v/>
      </c>
    </row>
    <row r="36" ht="21" customHeight="1">
      <c r="A36" s="13" t="n"/>
      <c r="B36" s="29" t="n"/>
      <c r="C36" s="13" t="n"/>
      <c r="D36" s="13" t="n"/>
      <c r="E36" s="15" t="n"/>
      <c r="F36" s="27">
        <f>IF(A36="","",IFERROR(SUMIFS('Composição'!$F$5:$F$104,'Composição'!$B$5:$B$104,A36,'Composição'!$G$5:$G$104,"Ativo"),""))</f>
        <v/>
      </c>
      <c r="G36" s="27">
        <f>IF(OR(A36="",'Parâmetros'!$B$4=""),"",'Parâmetros'!$B$4)</f>
        <v/>
      </c>
      <c r="H36" s="27">
        <f>IF(OR(A36="",E36="",G36=""),"",IFERROR(E36/60*G36,""))</f>
        <v/>
      </c>
      <c r="I36" s="27">
        <f>IF(OR(A36="",'Parâmetros'!$B$5=""),"",'Parâmetros'!$B$5)</f>
        <v/>
      </c>
      <c r="J36" s="27">
        <f>IF(OR(A36="",E36="",I36=""),"",IFERROR(E36/60*I36,""))</f>
        <v/>
      </c>
      <c r="K36" s="27">
        <f>IF(A36="","",IF(OR(F36="",H36="",J36=""),"",SUM(F36,H36,J36)))</f>
        <v/>
      </c>
      <c r="L36" s="30" t="n"/>
      <c r="M36" s="27">
        <f>IF(A36="","",IF(K36="","",IF(AND(L36="",'Parâmetros'!$B$6=""),"",IFERROR(K36/(1-IF(L36="",'Parâmetros'!$B$6,L36)),""))))</f>
        <v/>
      </c>
      <c r="N36" s="31" t="n"/>
      <c r="O36" s="32">
        <f>IF(OR(A36="",N36="",K36=""),"",IFERROR((N36-K36)/N36,""))</f>
        <v/>
      </c>
      <c r="P36" s="13" t="n"/>
      <c r="Q36" s="20">
        <f>IF(A36="","",IF(COUNTIF($A$5:$A$104,A36)&gt;1,"ID duplicado",IF(OR(B36="",C36="",D36="",E36="",E36&lt;=0,P36=""),"Revisar cadastro",IF(COUNTIFS('Composição'!$B$5:$B$104,A36,'Composição'!$G$5:$G$104,"Ativo")=0,"Incluir materiais",IF(M36="","Revisar cálculo",IF(N36="","Definir preço",IF(N36&lt;M36,"Preço abaixo do sugerido",IF(O36&lt;'Parâmetros'!$B$7,"Margem abaixo do limite","OK"))))))))</f>
        <v/>
      </c>
    </row>
    <row r="37" ht="21" customHeight="1">
      <c r="A37" s="13" t="n"/>
      <c r="B37" s="29" t="n"/>
      <c r="C37" s="13" t="n"/>
      <c r="D37" s="13" t="n"/>
      <c r="E37" s="15" t="n"/>
      <c r="F37" s="26">
        <f>IF(A37="","",IFERROR(SUMIFS('Composição'!$F$5:$F$104,'Composição'!$B$5:$B$104,A37,'Composição'!$G$5:$G$104,"Ativo"),""))</f>
        <v/>
      </c>
      <c r="G37" s="26">
        <f>IF(OR(A37="",'Parâmetros'!$B$4=""),"",'Parâmetros'!$B$4)</f>
        <v/>
      </c>
      <c r="H37" s="26">
        <f>IF(OR(A37="",E37="",G37=""),"",IFERROR(E37/60*G37,""))</f>
        <v/>
      </c>
      <c r="I37" s="26">
        <f>IF(OR(A37="",'Parâmetros'!$B$5=""),"",'Parâmetros'!$B$5)</f>
        <v/>
      </c>
      <c r="J37" s="26">
        <f>IF(OR(A37="",E37="",I37=""),"",IFERROR(E37/60*I37,""))</f>
        <v/>
      </c>
      <c r="K37" s="26">
        <f>IF(A37="","",IF(OR(F37="",H37="",J37=""),"",SUM(F37,H37,J37)))</f>
        <v/>
      </c>
      <c r="L37" s="30" t="n"/>
      <c r="M37" s="26">
        <f>IF(A37="","",IF(K37="","",IF(AND(L37="",'Parâmetros'!$B$6=""),"",IFERROR(K37/(1-IF(L37="",'Parâmetros'!$B$6,L37)),""))))</f>
        <v/>
      </c>
      <c r="N37" s="31" t="n"/>
      <c r="O37" s="28">
        <f>IF(OR(A37="",N37="",K37=""),"",IFERROR((N37-K37)/N37,""))</f>
        <v/>
      </c>
      <c r="P37" s="13" t="n"/>
      <c r="Q37" s="18">
        <f>IF(A37="","",IF(COUNTIF($A$5:$A$104,A37)&gt;1,"ID duplicado",IF(OR(B37="",C37="",D37="",E37="",E37&lt;=0,P37=""),"Revisar cadastro",IF(COUNTIFS('Composição'!$B$5:$B$104,A37,'Composição'!$G$5:$G$104,"Ativo")=0,"Incluir materiais",IF(M37="","Revisar cálculo",IF(N37="","Definir preço",IF(N37&lt;M37,"Preço abaixo do sugerido",IF(O37&lt;'Parâmetros'!$B$7,"Margem abaixo do limite","OK"))))))))</f>
        <v/>
      </c>
    </row>
    <row r="38" ht="21" customHeight="1">
      <c r="A38" s="13" t="n"/>
      <c r="B38" s="29" t="n"/>
      <c r="C38" s="13" t="n"/>
      <c r="D38" s="13" t="n"/>
      <c r="E38" s="15" t="n"/>
      <c r="F38" s="27">
        <f>IF(A38="","",IFERROR(SUMIFS('Composição'!$F$5:$F$104,'Composição'!$B$5:$B$104,A38,'Composição'!$G$5:$G$104,"Ativo"),""))</f>
        <v/>
      </c>
      <c r="G38" s="27">
        <f>IF(OR(A38="",'Parâmetros'!$B$4=""),"",'Parâmetros'!$B$4)</f>
        <v/>
      </c>
      <c r="H38" s="27">
        <f>IF(OR(A38="",E38="",G38=""),"",IFERROR(E38/60*G38,""))</f>
        <v/>
      </c>
      <c r="I38" s="27">
        <f>IF(OR(A38="",'Parâmetros'!$B$5=""),"",'Parâmetros'!$B$5)</f>
        <v/>
      </c>
      <c r="J38" s="27">
        <f>IF(OR(A38="",E38="",I38=""),"",IFERROR(E38/60*I38,""))</f>
        <v/>
      </c>
      <c r="K38" s="27">
        <f>IF(A38="","",IF(OR(F38="",H38="",J38=""),"",SUM(F38,H38,J38)))</f>
        <v/>
      </c>
      <c r="L38" s="30" t="n"/>
      <c r="M38" s="27">
        <f>IF(A38="","",IF(K38="","",IF(AND(L38="",'Parâmetros'!$B$6=""),"",IFERROR(K38/(1-IF(L38="",'Parâmetros'!$B$6,L38)),""))))</f>
        <v/>
      </c>
      <c r="N38" s="31" t="n"/>
      <c r="O38" s="32">
        <f>IF(OR(A38="",N38="",K38=""),"",IFERROR((N38-K38)/N38,""))</f>
        <v/>
      </c>
      <c r="P38" s="13" t="n"/>
      <c r="Q38" s="20">
        <f>IF(A38="","",IF(COUNTIF($A$5:$A$104,A38)&gt;1,"ID duplicado",IF(OR(B38="",C38="",D38="",E38="",E38&lt;=0,P38=""),"Revisar cadastro",IF(COUNTIFS('Composição'!$B$5:$B$104,A38,'Composição'!$G$5:$G$104,"Ativo")=0,"Incluir materiais",IF(M38="","Revisar cálculo",IF(N38="","Definir preço",IF(N38&lt;M38,"Preço abaixo do sugerido",IF(O38&lt;'Parâmetros'!$B$7,"Margem abaixo do limite","OK"))))))))</f>
        <v/>
      </c>
    </row>
    <row r="39" ht="21" customHeight="1">
      <c r="A39" s="13" t="n"/>
      <c r="B39" s="29" t="n"/>
      <c r="C39" s="13" t="n"/>
      <c r="D39" s="13" t="n"/>
      <c r="E39" s="15" t="n"/>
      <c r="F39" s="26">
        <f>IF(A39="","",IFERROR(SUMIFS('Composição'!$F$5:$F$104,'Composição'!$B$5:$B$104,A39,'Composição'!$G$5:$G$104,"Ativo"),""))</f>
        <v/>
      </c>
      <c r="G39" s="26">
        <f>IF(OR(A39="",'Parâmetros'!$B$4=""),"",'Parâmetros'!$B$4)</f>
        <v/>
      </c>
      <c r="H39" s="26">
        <f>IF(OR(A39="",E39="",G39=""),"",IFERROR(E39/60*G39,""))</f>
        <v/>
      </c>
      <c r="I39" s="26">
        <f>IF(OR(A39="",'Parâmetros'!$B$5=""),"",'Parâmetros'!$B$5)</f>
        <v/>
      </c>
      <c r="J39" s="26">
        <f>IF(OR(A39="",E39="",I39=""),"",IFERROR(E39/60*I39,""))</f>
        <v/>
      </c>
      <c r="K39" s="26">
        <f>IF(A39="","",IF(OR(F39="",H39="",J39=""),"",SUM(F39,H39,J39)))</f>
        <v/>
      </c>
      <c r="L39" s="30" t="n"/>
      <c r="M39" s="26">
        <f>IF(A39="","",IF(K39="","",IF(AND(L39="",'Parâmetros'!$B$6=""),"",IFERROR(K39/(1-IF(L39="",'Parâmetros'!$B$6,L39)),""))))</f>
        <v/>
      </c>
      <c r="N39" s="31" t="n"/>
      <c r="O39" s="28">
        <f>IF(OR(A39="",N39="",K39=""),"",IFERROR((N39-K39)/N39,""))</f>
        <v/>
      </c>
      <c r="P39" s="13" t="n"/>
      <c r="Q39" s="18">
        <f>IF(A39="","",IF(COUNTIF($A$5:$A$104,A39)&gt;1,"ID duplicado",IF(OR(B39="",C39="",D39="",E39="",E39&lt;=0,P39=""),"Revisar cadastro",IF(COUNTIFS('Composição'!$B$5:$B$104,A39,'Composição'!$G$5:$G$104,"Ativo")=0,"Incluir materiais",IF(M39="","Revisar cálculo",IF(N39="","Definir preço",IF(N39&lt;M39,"Preço abaixo do sugerido",IF(O39&lt;'Parâmetros'!$B$7,"Margem abaixo do limite","OK"))))))))</f>
        <v/>
      </c>
    </row>
    <row r="40" ht="21" customHeight="1">
      <c r="A40" s="13" t="n"/>
      <c r="B40" s="29" t="n"/>
      <c r="C40" s="13" t="n"/>
      <c r="D40" s="13" t="n"/>
      <c r="E40" s="15" t="n"/>
      <c r="F40" s="27">
        <f>IF(A40="","",IFERROR(SUMIFS('Composição'!$F$5:$F$104,'Composição'!$B$5:$B$104,A40,'Composição'!$G$5:$G$104,"Ativo"),""))</f>
        <v/>
      </c>
      <c r="G40" s="27">
        <f>IF(OR(A40="",'Parâmetros'!$B$4=""),"",'Parâmetros'!$B$4)</f>
        <v/>
      </c>
      <c r="H40" s="27">
        <f>IF(OR(A40="",E40="",G40=""),"",IFERROR(E40/60*G40,""))</f>
        <v/>
      </c>
      <c r="I40" s="27">
        <f>IF(OR(A40="",'Parâmetros'!$B$5=""),"",'Parâmetros'!$B$5)</f>
        <v/>
      </c>
      <c r="J40" s="27">
        <f>IF(OR(A40="",E40="",I40=""),"",IFERROR(E40/60*I40,""))</f>
        <v/>
      </c>
      <c r="K40" s="27">
        <f>IF(A40="","",IF(OR(F40="",H40="",J40=""),"",SUM(F40,H40,J40)))</f>
        <v/>
      </c>
      <c r="L40" s="30" t="n"/>
      <c r="M40" s="27">
        <f>IF(A40="","",IF(K40="","",IF(AND(L40="",'Parâmetros'!$B$6=""),"",IFERROR(K40/(1-IF(L40="",'Parâmetros'!$B$6,L40)),""))))</f>
        <v/>
      </c>
      <c r="N40" s="31" t="n"/>
      <c r="O40" s="32">
        <f>IF(OR(A40="",N40="",K40=""),"",IFERROR((N40-K40)/N40,""))</f>
        <v/>
      </c>
      <c r="P40" s="13" t="n"/>
      <c r="Q40" s="20">
        <f>IF(A40="","",IF(COUNTIF($A$5:$A$104,A40)&gt;1,"ID duplicado",IF(OR(B40="",C40="",D40="",E40="",E40&lt;=0,P40=""),"Revisar cadastro",IF(COUNTIFS('Composição'!$B$5:$B$104,A40,'Composição'!$G$5:$G$104,"Ativo")=0,"Incluir materiais",IF(M40="","Revisar cálculo",IF(N40="","Definir preço",IF(N40&lt;M40,"Preço abaixo do sugerido",IF(O40&lt;'Parâmetros'!$B$7,"Margem abaixo do limite","OK"))))))))</f>
        <v/>
      </c>
    </row>
    <row r="41" ht="21" customHeight="1">
      <c r="A41" s="13" t="n"/>
      <c r="B41" s="29" t="n"/>
      <c r="C41" s="13" t="n"/>
      <c r="D41" s="13" t="n"/>
      <c r="E41" s="15" t="n"/>
      <c r="F41" s="26">
        <f>IF(A41="","",IFERROR(SUMIFS('Composição'!$F$5:$F$104,'Composição'!$B$5:$B$104,A41,'Composição'!$G$5:$G$104,"Ativo"),""))</f>
        <v/>
      </c>
      <c r="G41" s="26">
        <f>IF(OR(A41="",'Parâmetros'!$B$4=""),"",'Parâmetros'!$B$4)</f>
        <v/>
      </c>
      <c r="H41" s="26">
        <f>IF(OR(A41="",E41="",G41=""),"",IFERROR(E41/60*G41,""))</f>
        <v/>
      </c>
      <c r="I41" s="26">
        <f>IF(OR(A41="",'Parâmetros'!$B$5=""),"",'Parâmetros'!$B$5)</f>
        <v/>
      </c>
      <c r="J41" s="26">
        <f>IF(OR(A41="",E41="",I41=""),"",IFERROR(E41/60*I41,""))</f>
        <v/>
      </c>
      <c r="K41" s="26">
        <f>IF(A41="","",IF(OR(F41="",H41="",J41=""),"",SUM(F41,H41,J41)))</f>
        <v/>
      </c>
      <c r="L41" s="30" t="n"/>
      <c r="M41" s="26">
        <f>IF(A41="","",IF(K41="","",IF(AND(L41="",'Parâmetros'!$B$6=""),"",IFERROR(K41/(1-IF(L41="",'Parâmetros'!$B$6,L41)),""))))</f>
        <v/>
      </c>
      <c r="N41" s="31" t="n"/>
      <c r="O41" s="28">
        <f>IF(OR(A41="",N41="",K41=""),"",IFERROR((N41-K41)/N41,""))</f>
        <v/>
      </c>
      <c r="P41" s="13" t="n"/>
      <c r="Q41" s="18">
        <f>IF(A41="","",IF(COUNTIF($A$5:$A$104,A41)&gt;1,"ID duplicado",IF(OR(B41="",C41="",D41="",E41="",E41&lt;=0,P41=""),"Revisar cadastro",IF(COUNTIFS('Composição'!$B$5:$B$104,A41,'Composição'!$G$5:$G$104,"Ativo")=0,"Incluir materiais",IF(M41="","Revisar cálculo",IF(N41="","Definir preço",IF(N41&lt;M41,"Preço abaixo do sugerido",IF(O41&lt;'Parâmetros'!$B$7,"Margem abaixo do limite","OK"))))))))</f>
        <v/>
      </c>
    </row>
    <row r="42" ht="21" customHeight="1">
      <c r="A42" s="13" t="n"/>
      <c r="B42" s="29" t="n"/>
      <c r="C42" s="13" t="n"/>
      <c r="D42" s="13" t="n"/>
      <c r="E42" s="15" t="n"/>
      <c r="F42" s="27">
        <f>IF(A42="","",IFERROR(SUMIFS('Composição'!$F$5:$F$104,'Composição'!$B$5:$B$104,A42,'Composição'!$G$5:$G$104,"Ativo"),""))</f>
        <v/>
      </c>
      <c r="G42" s="27">
        <f>IF(OR(A42="",'Parâmetros'!$B$4=""),"",'Parâmetros'!$B$4)</f>
        <v/>
      </c>
      <c r="H42" s="27">
        <f>IF(OR(A42="",E42="",G42=""),"",IFERROR(E42/60*G42,""))</f>
        <v/>
      </c>
      <c r="I42" s="27">
        <f>IF(OR(A42="",'Parâmetros'!$B$5=""),"",'Parâmetros'!$B$5)</f>
        <v/>
      </c>
      <c r="J42" s="27">
        <f>IF(OR(A42="",E42="",I42=""),"",IFERROR(E42/60*I42,""))</f>
        <v/>
      </c>
      <c r="K42" s="27">
        <f>IF(A42="","",IF(OR(F42="",H42="",J42=""),"",SUM(F42,H42,J42)))</f>
        <v/>
      </c>
      <c r="L42" s="30" t="n"/>
      <c r="M42" s="27">
        <f>IF(A42="","",IF(K42="","",IF(AND(L42="",'Parâmetros'!$B$6=""),"",IFERROR(K42/(1-IF(L42="",'Parâmetros'!$B$6,L42)),""))))</f>
        <v/>
      </c>
      <c r="N42" s="31" t="n"/>
      <c r="O42" s="32">
        <f>IF(OR(A42="",N42="",K42=""),"",IFERROR((N42-K42)/N42,""))</f>
        <v/>
      </c>
      <c r="P42" s="13" t="n"/>
      <c r="Q42" s="20">
        <f>IF(A42="","",IF(COUNTIF($A$5:$A$104,A42)&gt;1,"ID duplicado",IF(OR(B42="",C42="",D42="",E42="",E42&lt;=0,P42=""),"Revisar cadastro",IF(COUNTIFS('Composição'!$B$5:$B$104,A42,'Composição'!$G$5:$G$104,"Ativo")=0,"Incluir materiais",IF(M42="","Revisar cálculo",IF(N42="","Definir preço",IF(N42&lt;M42,"Preço abaixo do sugerido",IF(O42&lt;'Parâmetros'!$B$7,"Margem abaixo do limite","OK"))))))))</f>
        <v/>
      </c>
    </row>
    <row r="43" ht="21" customHeight="1">
      <c r="A43" s="13" t="n"/>
      <c r="B43" s="29" t="n"/>
      <c r="C43" s="13" t="n"/>
      <c r="D43" s="13" t="n"/>
      <c r="E43" s="15" t="n"/>
      <c r="F43" s="26">
        <f>IF(A43="","",IFERROR(SUMIFS('Composição'!$F$5:$F$104,'Composição'!$B$5:$B$104,A43,'Composição'!$G$5:$G$104,"Ativo"),""))</f>
        <v/>
      </c>
      <c r="G43" s="26">
        <f>IF(OR(A43="",'Parâmetros'!$B$4=""),"",'Parâmetros'!$B$4)</f>
        <v/>
      </c>
      <c r="H43" s="26">
        <f>IF(OR(A43="",E43="",G43=""),"",IFERROR(E43/60*G43,""))</f>
        <v/>
      </c>
      <c r="I43" s="26">
        <f>IF(OR(A43="",'Parâmetros'!$B$5=""),"",'Parâmetros'!$B$5)</f>
        <v/>
      </c>
      <c r="J43" s="26">
        <f>IF(OR(A43="",E43="",I43=""),"",IFERROR(E43/60*I43,""))</f>
        <v/>
      </c>
      <c r="K43" s="26">
        <f>IF(A43="","",IF(OR(F43="",H43="",J43=""),"",SUM(F43,H43,J43)))</f>
        <v/>
      </c>
      <c r="L43" s="30" t="n"/>
      <c r="M43" s="26">
        <f>IF(A43="","",IF(K43="","",IF(AND(L43="",'Parâmetros'!$B$6=""),"",IFERROR(K43/(1-IF(L43="",'Parâmetros'!$B$6,L43)),""))))</f>
        <v/>
      </c>
      <c r="N43" s="31" t="n"/>
      <c r="O43" s="28">
        <f>IF(OR(A43="",N43="",K43=""),"",IFERROR((N43-K43)/N43,""))</f>
        <v/>
      </c>
      <c r="P43" s="13" t="n"/>
      <c r="Q43" s="18">
        <f>IF(A43="","",IF(COUNTIF($A$5:$A$104,A43)&gt;1,"ID duplicado",IF(OR(B43="",C43="",D43="",E43="",E43&lt;=0,P43=""),"Revisar cadastro",IF(COUNTIFS('Composição'!$B$5:$B$104,A43,'Composição'!$G$5:$G$104,"Ativo")=0,"Incluir materiais",IF(M43="","Revisar cálculo",IF(N43="","Definir preço",IF(N43&lt;M43,"Preço abaixo do sugerido",IF(O43&lt;'Parâmetros'!$B$7,"Margem abaixo do limite","OK"))))))))</f>
        <v/>
      </c>
    </row>
    <row r="44" ht="21" customHeight="1">
      <c r="A44" s="13" t="n"/>
      <c r="B44" s="29" t="n"/>
      <c r="C44" s="13" t="n"/>
      <c r="D44" s="13" t="n"/>
      <c r="E44" s="15" t="n"/>
      <c r="F44" s="27">
        <f>IF(A44="","",IFERROR(SUMIFS('Composição'!$F$5:$F$104,'Composição'!$B$5:$B$104,A44,'Composição'!$G$5:$G$104,"Ativo"),""))</f>
        <v/>
      </c>
      <c r="G44" s="27">
        <f>IF(OR(A44="",'Parâmetros'!$B$4=""),"",'Parâmetros'!$B$4)</f>
        <v/>
      </c>
      <c r="H44" s="27">
        <f>IF(OR(A44="",E44="",G44=""),"",IFERROR(E44/60*G44,""))</f>
        <v/>
      </c>
      <c r="I44" s="27">
        <f>IF(OR(A44="",'Parâmetros'!$B$5=""),"",'Parâmetros'!$B$5)</f>
        <v/>
      </c>
      <c r="J44" s="27">
        <f>IF(OR(A44="",E44="",I44=""),"",IFERROR(E44/60*I44,""))</f>
        <v/>
      </c>
      <c r="K44" s="27">
        <f>IF(A44="","",IF(OR(F44="",H44="",J44=""),"",SUM(F44,H44,J44)))</f>
        <v/>
      </c>
      <c r="L44" s="30" t="n"/>
      <c r="M44" s="27">
        <f>IF(A44="","",IF(K44="","",IF(AND(L44="",'Parâmetros'!$B$6=""),"",IFERROR(K44/(1-IF(L44="",'Parâmetros'!$B$6,L44)),""))))</f>
        <v/>
      </c>
      <c r="N44" s="31" t="n"/>
      <c r="O44" s="32">
        <f>IF(OR(A44="",N44="",K44=""),"",IFERROR((N44-K44)/N44,""))</f>
        <v/>
      </c>
      <c r="P44" s="13" t="n"/>
      <c r="Q44" s="20">
        <f>IF(A44="","",IF(COUNTIF($A$5:$A$104,A44)&gt;1,"ID duplicado",IF(OR(B44="",C44="",D44="",E44="",E44&lt;=0,P44=""),"Revisar cadastro",IF(COUNTIFS('Composição'!$B$5:$B$104,A44,'Composição'!$G$5:$G$104,"Ativo")=0,"Incluir materiais",IF(M44="","Revisar cálculo",IF(N44="","Definir preço",IF(N44&lt;M44,"Preço abaixo do sugerido",IF(O44&lt;'Parâmetros'!$B$7,"Margem abaixo do limite","OK"))))))))</f>
        <v/>
      </c>
    </row>
    <row r="45" ht="21" customHeight="1">
      <c r="A45" s="13" t="n"/>
      <c r="B45" s="29" t="n"/>
      <c r="C45" s="13" t="n"/>
      <c r="D45" s="13" t="n"/>
      <c r="E45" s="15" t="n"/>
      <c r="F45" s="26">
        <f>IF(A45="","",IFERROR(SUMIFS('Composição'!$F$5:$F$104,'Composição'!$B$5:$B$104,A45,'Composição'!$G$5:$G$104,"Ativo"),""))</f>
        <v/>
      </c>
      <c r="G45" s="26">
        <f>IF(OR(A45="",'Parâmetros'!$B$4=""),"",'Parâmetros'!$B$4)</f>
        <v/>
      </c>
      <c r="H45" s="26">
        <f>IF(OR(A45="",E45="",G45=""),"",IFERROR(E45/60*G45,""))</f>
        <v/>
      </c>
      <c r="I45" s="26">
        <f>IF(OR(A45="",'Parâmetros'!$B$5=""),"",'Parâmetros'!$B$5)</f>
        <v/>
      </c>
      <c r="J45" s="26">
        <f>IF(OR(A45="",E45="",I45=""),"",IFERROR(E45/60*I45,""))</f>
        <v/>
      </c>
      <c r="K45" s="26">
        <f>IF(A45="","",IF(OR(F45="",H45="",J45=""),"",SUM(F45,H45,J45)))</f>
        <v/>
      </c>
      <c r="L45" s="30" t="n"/>
      <c r="M45" s="26">
        <f>IF(A45="","",IF(K45="","",IF(AND(L45="",'Parâmetros'!$B$6=""),"",IFERROR(K45/(1-IF(L45="",'Parâmetros'!$B$6,L45)),""))))</f>
        <v/>
      </c>
      <c r="N45" s="31" t="n"/>
      <c r="O45" s="28">
        <f>IF(OR(A45="",N45="",K45=""),"",IFERROR((N45-K45)/N45,""))</f>
        <v/>
      </c>
      <c r="P45" s="13" t="n"/>
      <c r="Q45" s="18">
        <f>IF(A45="","",IF(COUNTIF($A$5:$A$104,A45)&gt;1,"ID duplicado",IF(OR(B45="",C45="",D45="",E45="",E45&lt;=0,P45=""),"Revisar cadastro",IF(COUNTIFS('Composição'!$B$5:$B$104,A45,'Composição'!$G$5:$G$104,"Ativo")=0,"Incluir materiais",IF(M45="","Revisar cálculo",IF(N45="","Definir preço",IF(N45&lt;M45,"Preço abaixo do sugerido",IF(O45&lt;'Parâmetros'!$B$7,"Margem abaixo do limite","OK"))))))))</f>
        <v/>
      </c>
    </row>
    <row r="46" ht="21" customHeight="1">
      <c r="A46" s="13" t="n"/>
      <c r="B46" s="29" t="n"/>
      <c r="C46" s="13" t="n"/>
      <c r="D46" s="13" t="n"/>
      <c r="E46" s="15" t="n"/>
      <c r="F46" s="27">
        <f>IF(A46="","",IFERROR(SUMIFS('Composição'!$F$5:$F$104,'Composição'!$B$5:$B$104,A46,'Composição'!$G$5:$G$104,"Ativo"),""))</f>
        <v/>
      </c>
      <c r="G46" s="27">
        <f>IF(OR(A46="",'Parâmetros'!$B$4=""),"",'Parâmetros'!$B$4)</f>
        <v/>
      </c>
      <c r="H46" s="27">
        <f>IF(OR(A46="",E46="",G46=""),"",IFERROR(E46/60*G46,""))</f>
        <v/>
      </c>
      <c r="I46" s="27">
        <f>IF(OR(A46="",'Parâmetros'!$B$5=""),"",'Parâmetros'!$B$5)</f>
        <v/>
      </c>
      <c r="J46" s="27">
        <f>IF(OR(A46="",E46="",I46=""),"",IFERROR(E46/60*I46,""))</f>
        <v/>
      </c>
      <c r="K46" s="27">
        <f>IF(A46="","",IF(OR(F46="",H46="",J46=""),"",SUM(F46,H46,J46)))</f>
        <v/>
      </c>
      <c r="L46" s="30" t="n"/>
      <c r="M46" s="27">
        <f>IF(A46="","",IF(K46="","",IF(AND(L46="",'Parâmetros'!$B$6=""),"",IFERROR(K46/(1-IF(L46="",'Parâmetros'!$B$6,L46)),""))))</f>
        <v/>
      </c>
      <c r="N46" s="31" t="n"/>
      <c r="O46" s="32">
        <f>IF(OR(A46="",N46="",K46=""),"",IFERROR((N46-K46)/N46,""))</f>
        <v/>
      </c>
      <c r="P46" s="13" t="n"/>
      <c r="Q46" s="20">
        <f>IF(A46="","",IF(COUNTIF($A$5:$A$104,A46)&gt;1,"ID duplicado",IF(OR(B46="",C46="",D46="",E46="",E46&lt;=0,P46=""),"Revisar cadastro",IF(COUNTIFS('Composição'!$B$5:$B$104,A46,'Composição'!$G$5:$G$104,"Ativo")=0,"Incluir materiais",IF(M46="","Revisar cálculo",IF(N46="","Definir preço",IF(N46&lt;M46,"Preço abaixo do sugerido",IF(O46&lt;'Parâmetros'!$B$7,"Margem abaixo do limite","OK"))))))))</f>
        <v/>
      </c>
    </row>
    <row r="47" ht="21" customHeight="1">
      <c r="A47" s="13" t="n"/>
      <c r="B47" s="29" t="n"/>
      <c r="C47" s="13" t="n"/>
      <c r="D47" s="13" t="n"/>
      <c r="E47" s="15" t="n"/>
      <c r="F47" s="26">
        <f>IF(A47="","",IFERROR(SUMIFS('Composição'!$F$5:$F$104,'Composição'!$B$5:$B$104,A47,'Composição'!$G$5:$G$104,"Ativo"),""))</f>
        <v/>
      </c>
      <c r="G47" s="26">
        <f>IF(OR(A47="",'Parâmetros'!$B$4=""),"",'Parâmetros'!$B$4)</f>
        <v/>
      </c>
      <c r="H47" s="26">
        <f>IF(OR(A47="",E47="",G47=""),"",IFERROR(E47/60*G47,""))</f>
        <v/>
      </c>
      <c r="I47" s="26">
        <f>IF(OR(A47="",'Parâmetros'!$B$5=""),"",'Parâmetros'!$B$5)</f>
        <v/>
      </c>
      <c r="J47" s="26">
        <f>IF(OR(A47="",E47="",I47=""),"",IFERROR(E47/60*I47,""))</f>
        <v/>
      </c>
      <c r="K47" s="26">
        <f>IF(A47="","",IF(OR(F47="",H47="",J47=""),"",SUM(F47,H47,J47)))</f>
        <v/>
      </c>
      <c r="L47" s="30" t="n"/>
      <c r="M47" s="26">
        <f>IF(A47="","",IF(K47="","",IF(AND(L47="",'Parâmetros'!$B$6=""),"",IFERROR(K47/(1-IF(L47="",'Parâmetros'!$B$6,L47)),""))))</f>
        <v/>
      </c>
      <c r="N47" s="31" t="n"/>
      <c r="O47" s="28">
        <f>IF(OR(A47="",N47="",K47=""),"",IFERROR((N47-K47)/N47,""))</f>
        <v/>
      </c>
      <c r="P47" s="13" t="n"/>
      <c r="Q47" s="18">
        <f>IF(A47="","",IF(COUNTIF($A$5:$A$104,A47)&gt;1,"ID duplicado",IF(OR(B47="",C47="",D47="",E47="",E47&lt;=0,P47=""),"Revisar cadastro",IF(COUNTIFS('Composição'!$B$5:$B$104,A47,'Composição'!$G$5:$G$104,"Ativo")=0,"Incluir materiais",IF(M47="","Revisar cálculo",IF(N47="","Definir preço",IF(N47&lt;M47,"Preço abaixo do sugerido",IF(O47&lt;'Parâmetros'!$B$7,"Margem abaixo do limite","OK"))))))))</f>
        <v/>
      </c>
    </row>
    <row r="48" ht="21" customHeight="1">
      <c r="A48" s="13" t="n"/>
      <c r="B48" s="29" t="n"/>
      <c r="C48" s="13" t="n"/>
      <c r="D48" s="13" t="n"/>
      <c r="E48" s="15" t="n"/>
      <c r="F48" s="27">
        <f>IF(A48="","",IFERROR(SUMIFS('Composição'!$F$5:$F$104,'Composição'!$B$5:$B$104,A48,'Composição'!$G$5:$G$104,"Ativo"),""))</f>
        <v/>
      </c>
      <c r="G48" s="27">
        <f>IF(OR(A48="",'Parâmetros'!$B$4=""),"",'Parâmetros'!$B$4)</f>
        <v/>
      </c>
      <c r="H48" s="27">
        <f>IF(OR(A48="",E48="",G48=""),"",IFERROR(E48/60*G48,""))</f>
        <v/>
      </c>
      <c r="I48" s="27">
        <f>IF(OR(A48="",'Parâmetros'!$B$5=""),"",'Parâmetros'!$B$5)</f>
        <v/>
      </c>
      <c r="J48" s="27">
        <f>IF(OR(A48="",E48="",I48=""),"",IFERROR(E48/60*I48,""))</f>
        <v/>
      </c>
      <c r="K48" s="27">
        <f>IF(A48="","",IF(OR(F48="",H48="",J48=""),"",SUM(F48,H48,J48)))</f>
        <v/>
      </c>
      <c r="L48" s="30" t="n"/>
      <c r="M48" s="27">
        <f>IF(A48="","",IF(K48="","",IF(AND(L48="",'Parâmetros'!$B$6=""),"",IFERROR(K48/(1-IF(L48="",'Parâmetros'!$B$6,L48)),""))))</f>
        <v/>
      </c>
      <c r="N48" s="31" t="n"/>
      <c r="O48" s="32">
        <f>IF(OR(A48="",N48="",K48=""),"",IFERROR((N48-K48)/N48,""))</f>
        <v/>
      </c>
      <c r="P48" s="13" t="n"/>
      <c r="Q48" s="20">
        <f>IF(A48="","",IF(COUNTIF($A$5:$A$104,A48)&gt;1,"ID duplicado",IF(OR(B48="",C48="",D48="",E48="",E48&lt;=0,P48=""),"Revisar cadastro",IF(COUNTIFS('Composição'!$B$5:$B$104,A48,'Composição'!$G$5:$G$104,"Ativo")=0,"Incluir materiais",IF(M48="","Revisar cálculo",IF(N48="","Definir preço",IF(N48&lt;M48,"Preço abaixo do sugerido",IF(O48&lt;'Parâmetros'!$B$7,"Margem abaixo do limite","OK"))))))))</f>
        <v/>
      </c>
    </row>
    <row r="49" ht="21" customHeight="1">
      <c r="A49" s="13" t="n"/>
      <c r="B49" s="29" t="n"/>
      <c r="C49" s="13" t="n"/>
      <c r="D49" s="13" t="n"/>
      <c r="E49" s="15" t="n"/>
      <c r="F49" s="26">
        <f>IF(A49="","",IFERROR(SUMIFS('Composição'!$F$5:$F$104,'Composição'!$B$5:$B$104,A49,'Composição'!$G$5:$G$104,"Ativo"),""))</f>
        <v/>
      </c>
      <c r="G49" s="26">
        <f>IF(OR(A49="",'Parâmetros'!$B$4=""),"",'Parâmetros'!$B$4)</f>
        <v/>
      </c>
      <c r="H49" s="26">
        <f>IF(OR(A49="",E49="",G49=""),"",IFERROR(E49/60*G49,""))</f>
        <v/>
      </c>
      <c r="I49" s="26">
        <f>IF(OR(A49="",'Parâmetros'!$B$5=""),"",'Parâmetros'!$B$5)</f>
        <v/>
      </c>
      <c r="J49" s="26">
        <f>IF(OR(A49="",E49="",I49=""),"",IFERROR(E49/60*I49,""))</f>
        <v/>
      </c>
      <c r="K49" s="26">
        <f>IF(A49="","",IF(OR(F49="",H49="",J49=""),"",SUM(F49,H49,J49)))</f>
        <v/>
      </c>
      <c r="L49" s="30" t="n"/>
      <c r="M49" s="26">
        <f>IF(A49="","",IF(K49="","",IF(AND(L49="",'Parâmetros'!$B$6=""),"",IFERROR(K49/(1-IF(L49="",'Parâmetros'!$B$6,L49)),""))))</f>
        <v/>
      </c>
      <c r="N49" s="31" t="n"/>
      <c r="O49" s="28">
        <f>IF(OR(A49="",N49="",K49=""),"",IFERROR((N49-K49)/N49,""))</f>
        <v/>
      </c>
      <c r="P49" s="13" t="n"/>
      <c r="Q49" s="18">
        <f>IF(A49="","",IF(COUNTIF($A$5:$A$104,A49)&gt;1,"ID duplicado",IF(OR(B49="",C49="",D49="",E49="",E49&lt;=0,P49=""),"Revisar cadastro",IF(COUNTIFS('Composição'!$B$5:$B$104,A49,'Composição'!$G$5:$G$104,"Ativo")=0,"Incluir materiais",IF(M49="","Revisar cálculo",IF(N49="","Definir preço",IF(N49&lt;M49,"Preço abaixo do sugerido",IF(O49&lt;'Parâmetros'!$B$7,"Margem abaixo do limite","OK"))))))))</f>
        <v/>
      </c>
    </row>
    <row r="50" ht="21" customHeight="1">
      <c r="A50" s="13" t="n"/>
      <c r="B50" s="29" t="n"/>
      <c r="C50" s="13" t="n"/>
      <c r="D50" s="13" t="n"/>
      <c r="E50" s="15" t="n"/>
      <c r="F50" s="27">
        <f>IF(A50="","",IFERROR(SUMIFS('Composição'!$F$5:$F$104,'Composição'!$B$5:$B$104,A50,'Composição'!$G$5:$G$104,"Ativo"),""))</f>
        <v/>
      </c>
      <c r="G50" s="27">
        <f>IF(OR(A50="",'Parâmetros'!$B$4=""),"",'Parâmetros'!$B$4)</f>
        <v/>
      </c>
      <c r="H50" s="27">
        <f>IF(OR(A50="",E50="",G50=""),"",IFERROR(E50/60*G50,""))</f>
        <v/>
      </c>
      <c r="I50" s="27">
        <f>IF(OR(A50="",'Parâmetros'!$B$5=""),"",'Parâmetros'!$B$5)</f>
        <v/>
      </c>
      <c r="J50" s="27">
        <f>IF(OR(A50="",E50="",I50=""),"",IFERROR(E50/60*I50,""))</f>
        <v/>
      </c>
      <c r="K50" s="27">
        <f>IF(A50="","",IF(OR(F50="",H50="",J50=""),"",SUM(F50,H50,J50)))</f>
        <v/>
      </c>
      <c r="L50" s="30" t="n"/>
      <c r="M50" s="27">
        <f>IF(A50="","",IF(K50="","",IF(AND(L50="",'Parâmetros'!$B$6=""),"",IFERROR(K50/(1-IF(L50="",'Parâmetros'!$B$6,L50)),""))))</f>
        <v/>
      </c>
      <c r="N50" s="31" t="n"/>
      <c r="O50" s="32">
        <f>IF(OR(A50="",N50="",K50=""),"",IFERROR((N50-K50)/N50,""))</f>
        <v/>
      </c>
      <c r="P50" s="13" t="n"/>
      <c r="Q50" s="20">
        <f>IF(A50="","",IF(COUNTIF($A$5:$A$104,A50)&gt;1,"ID duplicado",IF(OR(B50="",C50="",D50="",E50="",E50&lt;=0,P50=""),"Revisar cadastro",IF(COUNTIFS('Composição'!$B$5:$B$104,A50,'Composição'!$G$5:$G$104,"Ativo")=0,"Incluir materiais",IF(M50="","Revisar cálculo",IF(N50="","Definir preço",IF(N50&lt;M50,"Preço abaixo do sugerido",IF(O50&lt;'Parâmetros'!$B$7,"Margem abaixo do limite","OK"))))))))</f>
        <v/>
      </c>
    </row>
    <row r="51" ht="21" customHeight="1">
      <c r="A51" s="13" t="n"/>
      <c r="B51" s="29" t="n"/>
      <c r="C51" s="13" t="n"/>
      <c r="D51" s="13" t="n"/>
      <c r="E51" s="15" t="n"/>
      <c r="F51" s="26">
        <f>IF(A51="","",IFERROR(SUMIFS('Composição'!$F$5:$F$104,'Composição'!$B$5:$B$104,A51,'Composição'!$G$5:$G$104,"Ativo"),""))</f>
        <v/>
      </c>
      <c r="G51" s="26">
        <f>IF(OR(A51="",'Parâmetros'!$B$4=""),"",'Parâmetros'!$B$4)</f>
        <v/>
      </c>
      <c r="H51" s="26">
        <f>IF(OR(A51="",E51="",G51=""),"",IFERROR(E51/60*G51,""))</f>
        <v/>
      </c>
      <c r="I51" s="26">
        <f>IF(OR(A51="",'Parâmetros'!$B$5=""),"",'Parâmetros'!$B$5)</f>
        <v/>
      </c>
      <c r="J51" s="26">
        <f>IF(OR(A51="",E51="",I51=""),"",IFERROR(E51/60*I51,""))</f>
        <v/>
      </c>
      <c r="K51" s="26">
        <f>IF(A51="","",IF(OR(F51="",H51="",J51=""),"",SUM(F51,H51,J51)))</f>
        <v/>
      </c>
      <c r="L51" s="30" t="n"/>
      <c r="M51" s="26">
        <f>IF(A51="","",IF(K51="","",IF(AND(L51="",'Parâmetros'!$B$6=""),"",IFERROR(K51/(1-IF(L51="",'Parâmetros'!$B$6,L51)),""))))</f>
        <v/>
      </c>
      <c r="N51" s="31" t="n"/>
      <c r="O51" s="28">
        <f>IF(OR(A51="",N51="",K51=""),"",IFERROR((N51-K51)/N51,""))</f>
        <v/>
      </c>
      <c r="P51" s="13" t="n"/>
      <c r="Q51" s="18">
        <f>IF(A51="","",IF(COUNTIF($A$5:$A$104,A51)&gt;1,"ID duplicado",IF(OR(B51="",C51="",D51="",E51="",E51&lt;=0,P51=""),"Revisar cadastro",IF(COUNTIFS('Composição'!$B$5:$B$104,A51,'Composição'!$G$5:$G$104,"Ativo")=0,"Incluir materiais",IF(M51="","Revisar cálculo",IF(N51="","Definir preço",IF(N51&lt;M51,"Preço abaixo do sugerido",IF(O51&lt;'Parâmetros'!$B$7,"Margem abaixo do limite","OK"))))))))</f>
        <v/>
      </c>
    </row>
    <row r="52" ht="21" customHeight="1">
      <c r="A52" s="13" t="n"/>
      <c r="B52" s="29" t="n"/>
      <c r="C52" s="13" t="n"/>
      <c r="D52" s="13" t="n"/>
      <c r="E52" s="15" t="n"/>
      <c r="F52" s="27">
        <f>IF(A52="","",IFERROR(SUMIFS('Composição'!$F$5:$F$104,'Composição'!$B$5:$B$104,A52,'Composição'!$G$5:$G$104,"Ativo"),""))</f>
        <v/>
      </c>
      <c r="G52" s="27">
        <f>IF(OR(A52="",'Parâmetros'!$B$4=""),"",'Parâmetros'!$B$4)</f>
        <v/>
      </c>
      <c r="H52" s="27">
        <f>IF(OR(A52="",E52="",G52=""),"",IFERROR(E52/60*G52,""))</f>
        <v/>
      </c>
      <c r="I52" s="27">
        <f>IF(OR(A52="",'Parâmetros'!$B$5=""),"",'Parâmetros'!$B$5)</f>
        <v/>
      </c>
      <c r="J52" s="27">
        <f>IF(OR(A52="",E52="",I52=""),"",IFERROR(E52/60*I52,""))</f>
        <v/>
      </c>
      <c r="K52" s="27">
        <f>IF(A52="","",IF(OR(F52="",H52="",J52=""),"",SUM(F52,H52,J52)))</f>
        <v/>
      </c>
      <c r="L52" s="30" t="n"/>
      <c r="M52" s="27">
        <f>IF(A52="","",IF(K52="","",IF(AND(L52="",'Parâmetros'!$B$6=""),"",IFERROR(K52/(1-IF(L52="",'Parâmetros'!$B$6,L52)),""))))</f>
        <v/>
      </c>
      <c r="N52" s="31" t="n"/>
      <c r="O52" s="32">
        <f>IF(OR(A52="",N52="",K52=""),"",IFERROR((N52-K52)/N52,""))</f>
        <v/>
      </c>
      <c r="P52" s="13" t="n"/>
      <c r="Q52" s="20">
        <f>IF(A52="","",IF(COUNTIF($A$5:$A$104,A52)&gt;1,"ID duplicado",IF(OR(B52="",C52="",D52="",E52="",E52&lt;=0,P52=""),"Revisar cadastro",IF(COUNTIFS('Composição'!$B$5:$B$104,A52,'Composição'!$G$5:$G$104,"Ativo")=0,"Incluir materiais",IF(M52="","Revisar cálculo",IF(N52="","Definir preço",IF(N52&lt;M52,"Preço abaixo do sugerido",IF(O52&lt;'Parâmetros'!$B$7,"Margem abaixo do limite","OK"))))))))</f>
        <v/>
      </c>
    </row>
    <row r="53" ht="21" customHeight="1">
      <c r="A53" s="13" t="n"/>
      <c r="B53" s="29" t="n"/>
      <c r="C53" s="13" t="n"/>
      <c r="D53" s="13" t="n"/>
      <c r="E53" s="15" t="n"/>
      <c r="F53" s="26">
        <f>IF(A53="","",IFERROR(SUMIFS('Composição'!$F$5:$F$104,'Composição'!$B$5:$B$104,A53,'Composição'!$G$5:$G$104,"Ativo"),""))</f>
        <v/>
      </c>
      <c r="G53" s="26">
        <f>IF(OR(A53="",'Parâmetros'!$B$4=""),"",'Parâmetros'!$B$4)</f>
        <v/>
      </c>
      <c r="H53" s="26">
        <f>IF(OR(A53="",E53="",G53=""),"",IFERROR(E53/60*G53,""))</f>
        <v/>
      </c>
      <c r="I53" s="26">
        <f>IF(OR(A53="",'Parâmetros'!$B$5=""),"",'Parâmetros'!$B$5)</f>
        <v/>
      </c>
      <c r="J53" s="26">
        <f>IF(OR(A53="",E53="",I53=""),"",IFERROR(E53/60*I53,""))</f>
        <v/>
      </c>
      <c r="K53" s="26">
        <f>IF(A53="","",IF(OR(F53="",H53="",J53=""),"",SUM(F53,H53,J53)))</f>
        <v/>
      </c>
      <c r="L53" s="30" t="n"/>
      <c r="M53" s="26">
        <f>IF(A53="","",IF(K53="","",IF(AND(L53="",'Parâmetros'!$B$6=""),"",IFERROR(K53/(1-IF(L53="",'Parâmetros'!$B$6,L53)),""))))</f>
        <v/>
      </c>
      <c r="N53" s="31" t="n"/>
      <c r="O53" s="28">
        <f>IF(OR(A53="",N53="",K53=""),"",IFERROR((N53-K53)/N53,""))</f>
        <v/>
      </c>
      <c r="P53" s="13" t="n"/>
      <c r="Q53" s="18">
        <f>IF(A53="","",IF(COUNTIF($A$5:$A$104,A53)&gt;1,"ID duplicado",IF(OR(B53="",C53="",D53="",E53="",E53&lt;=0,P53=""),"Revisar cadastro",IF(COUNTIFS('Composição'!$B$5:$B$104,A53,'Composição'!$G$5:$G$104,"Ativo")=0,"Incluir materiais",IF(M53="","Revisar cálculo",IF(N53="","Definir preço",IF(N53&lt;M53,"Preço abaixo do sugerido",IF(O53&lt;'Parâmetros'!$B$7,"Margem abaixo do limite","OK"))))))))</f>
        <v/>
      </c>
    </row>
    <row r="54" ht="21" customHeight="1">
      <c r="A54" s="13" t="n"/>
      <c r="B54" s="29" t="n"/>
      <c r="C54" s="13" t="n"/>
      <c r="D54" s="13" t="n"/>
      <c r="E54" s="15" t="n"/>
      <c r="F54" s="27">
        <f>IF(A54="","",IFERROR(SUMIFS('Composição'!$F$5:$F$104,'Composição'!$B$5:$B$104,A54,'Composição'!$G$5:$G$104,"Ativo"),""))</f>
        <v/>
      </c>
      <c r="G54" s="27">
        <f>IF(OR(A54="",'Parâmetros'!$B$4=""),"",'Parâmetros'!$B$4)</f>
        <v/>
      </c>
      <c r="H54" s="27">
        <f>IF(OR(A54="",E54="",G54=""),"",IFERROR(E54/60*G54,""))</f>
        <v/>
      </c>
      <c r="I54" s="27">
        <f>IF(OR(A54="",'Parâmetros'!$B$5=""),"",'Parâmetros'!$B$5)</f>
        <v/>
      </c>
      <c r="J54" s="27">
        <f>IF(OR(A54="",E54="",I54=""),"",IFERROR(E54/60*I54,""))</f>
        <v/>
      </c>
      <c r="K54" s="27">
        <f>IF(A54="","",IF(OR(F54="",H54="",J54=""),"",SUM(F54,H54,J54)))</f>
        <v/>
      </c>
      <c r="L54" s="30" t="n"/>
      <c r="M54" s="27">
        <f>IF(A54="","",IF(K54="","",IF(AND(L54="",'Parâmetros'!$B$6=""),"",IFERROR(K54/(1-IF(L54="",'Parâmetros'!$B$6,L54)),""))))</f>
        <v/>
      </c>
      <c r="N54" s="31" t="n"/>
      <c r="O54" s="32">
        <f>IF(OR(A54="",N54="",K54=""),"",IFERROR((N54-K54)/N54,""))</f>
        <v/>
      </c>
      <c r="P54" s="13" t="n"/>
      <c r="Q54" s="20">
        <f>IF(A54="","",IF(COUNTIF($A$5:$A$104,A54)&gt;1,"ID duplicado",IF(OR(B54="",C54="",D54="",E54="",E54&lt;=0,P54=""),"Revisar cadastro",IF(COUNTIFS('Composição'!$B$5:$B$104,A54,'Composição'!$G$5:$G$104,"Ativo")=0,"Incluir materiais",IF(M54="","Revisar cálculo",IF(N54="","Definir preço",IF(N54&lt;M54,"Preço abaixo do sugerido",IF(O54&lt;'Parâmetros'!$B$7,"Margem abaixo do limite","OK"))))))))</f>
        <v/>
      </c>
    </row>
    <row r="55" ht="21" customHeight="1">
      <c r="A55" s="13" t="n"/>
      <c r="B55" s="29" t="n"/>
      <c r="C55" s="13" t="n"/>
      <c r="D55" s="13" t="n"/>
      <c r="E55" s="15" t="n"/>
      <c r="F55" s="26">
        <f>IF(A55="","",IFERROR(SUMIFS('Composição'!$F$5:$F$104,'Composição'!$B$5:$B$104,A55,'Composição'!$G$5:$G$104,"Ativo"),""))</f>
        <v/>
      </c>
      <c r="G55" s="26">
        <f>IF(OR(A55="",'Parâmetros'!$B$4=""),"",'Parâmetros'!$B$4)</f>
        <v/>
      </c>
      <c r="H55" s="26">
        <f>IF(OR(A55="",E55="",G55=""),"",IFERROR(E55/60*G55,""))</f>
        <v/>
      </c>
      <c r="I55" s="26">
        <f>IF(OR(A55="",'Parâmetros'!$B$5=""),"",'Parâmetros'!$B$5)</f>
        <v/>
      </c>
      <c r="J55" s="26">
        <f>IF(OR(A55="",E55="",I55=""),"",IFERROR(E55/60*I55,""))</f>
        <v/>
      </c>
      <c r="K55" s="26">
        <f>IF(A55="","",IF(OR(F55="",H55="",J55=""),"",SUM(F55,H55,J55)))</f>
        <v/>
      </c>
      <c r="L55" s="30" t="n"/>
      <c r="M55" s="26">
        <f>IF(A55="","",IF(K55="","",IF(AND(L55="",'Parâmetros'!$B$6=""),"",IFERROR(K55/(1-IF(L55="",'Parâmetros'!$B$6,L55)),""))))</f>
        <v/>
      </c>
      <c r="N55" s="31" t="n"/>
      <c r="O55" s="28">
        <f>IF(OR(A55="",N55="",K55=""),"",IFERROR((N55-K55)/N55,""))</f>
        <v/>
      </c>
      <c r="P55" s="13" t="n"/>
      <c r="Q55" s="18">
        <f>IF(A55="","",IF(COUNTIF($A$5:$A$104,A55)&gt;1,"ID duplicado",IF(OR(B55="",C55="",D55="",E55="",E55&lt;=0,P55=""),"Revisar cadastro",IF(COUNTIFS('Composição'!$B$5:$B$104,A55,'Composição'!$G$5:$G$104,"Ativo")=0,"Incluir materiais",IF(M55="","Revisar cálculo",IF(N55="","Definir preço",IF(N55&lt;M55,"Preço abaixo do sugerido",IF(O55&lt;'Parâmetros'!$B$7,"Margem abaixo do limite","OK"))))))))</f>
        <v/>
      </c>
    </row>
    <row r="56" ht="21" customHeight="1">
      <c r="A56" s="13" t="n"/>
      <c r="B56" s="29" t="n"/>
      <c r="C56" s="13" t="n"/>
      <c r="D56" s="13" t="n"/>
      <c r="E56" s="15" t="n"/>
      <c r="F56" s="27">
        <f>IF(A56="","",IFERROR(SUMIFS('Composição'!$F$5:$F$104,'Composição'!$B$5:$B$104,A56,'Composição'!$G$5:$G$104,"Ativo"),""))</f>
        <v/>
      </c>
      <c r="G56" s="27">
        <f>IF(OR(A56="",'Parâmetros'!$B$4=""),"",'Parâmetros'!$B$4)</f>
        <v/>
      </c>
      <c r="H56" s="27">
        <f>IF(OR(A56="",E56="",G56=""),"",IFERROR(E56/60*G56,""))</f>
        <v/>
      </c>
      <c r="I56" s="27">
        <f>IF(OR(A56="",'Parâmetros'!$B$5=""),"",'Parâmetros'!$B$5)</f>
        <v/>
      </c>
      <c r="J56" s="27">
        <f>IF(OR(A56="",E56="",I56=""),"",IFERROR(E56/60*I56,""))</f>
        <v/>
      </c>
      <c r="K56" s="27">
        <f>IF(A56="","",IF(OR(F56="",H56="",J56=""),"",SUM(F56,H56,J56)))</f>
        <v/>
      </c>
      <c r="L56" s="30" t="n"/>
      <c r="M56" s="27">
        <f>IF(A56="","",IF(K56="","",IF(AND(L56="",'Parâmetros'!$B$6=""),"",IFERROR(K56/(1-IF(L56="",'Parâmetros'!$B$6,L56)),""))))</f>
        <v/>
      </c>
      <c r="N56" s="31" t="n"/>
      <c r="O56" s="32">
        <f>IF(OR(A56="",N56="",K56=""),"",IFERROR((N56-K56)/N56,""))</f>
        <v/>
      </c>
      <c r="P56" s="13" t="n"/>
      <c r="Q56" s="20">
        <f>IF(A56="","",IF(COUNTIF($A$5:$A$104,A56)&gt;1,"ID duplicado",IF(OR(B56="",C56="",D56="",E56="",E56&lt;=0,P56=""),"Revisar cadastro",IF(COUNTIFS('Composição'!$B$5:$B$104,A56,'Composição'!$G$5:$G$104,"Ativo")=0,"Incluir materiais",IF(M56="","Revisar cálculo",IF(N56="","Definir preço",IF(N56&lt;M56,"Preço abaixo do sugerido",IF(O56&lt;'Parâmetros'!$B$7,"Margem abaixo do limite","OK"))))))))</f>
        <v/>
      </c>
    </row>
    <row r="57" ht="21" customHeight="1">
      <c r="A57" s="13" t="n"/>
      <c r="B57" s="29" t="n"/>
      <c r="C57" s="13" t="n"/>
      <c r="D57" s="13" t="n"/>
      <c r="E57" s="15" t="n"/>
      <c r="F57" s="26">
        <f>IF(A57="","",IFERROR(SUMIFS('Composição'!$F$5:$F$104,'Composição'!$B$5:$B$104,A57,'Composição'!$G$5:$G$104,"Ativo"),""))</f>
        <v/>
      </c>
      <c r="G57" s="26">
        <f>IF(OR(A57="",'Parâmetros'!$B$4=""),"",'Parâmetros'!$B$4)</f>
        <v/>
      </c>
      <c r="H57" s="26">
        <f>IF(OR(A57="",E57="",G57=""),"",IFERROR(E57/60*G57,""))</f>
        <v/>
      </c>
      <c r="I57" s="26">
        <f>IF(OR(A57="",'Parâmetros'!$B$5=""),"",'Parâmetros'!$B$5)</f>
        <v/>
      </c>
      <c r="J57" s="26">
        <f>IF(OR(A57="",E57="",I57=""),"",IFERROR(E57/60*I57,""))</f>
        <v/>
      </c>
      <c r="K57" s="26">
        <f>IF(A57="","",IF(OR(F57="",H57="",J57=""),"",SUM(F57,H57,J57)))</f>
        <v/>
      </c>
      <c r="L57" s="30" t="n"/>
      <c r="M57" s="26">
        <f>IF(A57="","",IF(K57="","",IF(AND(L57="",'Parâmetros'!$B$6=""),"",IFERROR(K57/(1-IF(L57="",'Parâmetros'!$B$6,L57)),""))))</f>
        <v/>
      </c>
      <c r="N57" s="31" t="n"/>
      <c r="O57" s="28">
        <f>IF(OR(A57="",N57="",K57=""),"",IFERROR((N57-K57)/N57,""))</f>
        <v/>
      </c>
      <c r="P57" s="13" t="n"/>
      <c r="Q57" s="18">
        <f>IF(A57="","",IF(COUNTIF($A$5:$A$104,A57)&gt;1,"ID duplicado",IF(OR(B57="",C57="",D57="",E57="",E57&lt;=0,P57=""),"Revisar cadastro",IF(COUNTIFS('Composição'!$B$5:$B$104,A57,'Composição'!$G$5:$G$104,"Ativo")=0,"Incluir materiais",IF(M57="","Revisar cálculo",IF(N57="","Definir preço",IF(N57&lt;M57,"Preço abaixo do sugerido",IF(O57&lt;'Parâmetros'!$B$7,"Margem abaixo do limite","OK"))))))))</f>
        <v/>
      </c>
    </row>
    <row r="58" ht="21" customHeight="1">
      <c r="A58" s="13" t="n"/>
      <c r="B58" s="29" t="n"/>
      <c r="C58" s="13" t="n"/>
      <c r="D58" s="13" t="n"/>
      <c r="E58" s="15" t="n"/>
      <c r="F58" s="27">
        <f>IF(A58="","",IFERROR(SUMIFS('Composição'!$F$5:$F$104,'Composição'!$B$5:$B$104,A58,'Composição'!$G$5:$G$104,"Ativo"),""))</f>
        <v/>
      </c>
      <c r="G58" s="27">
        <f>IF(OR(A58="",'Parâmetros'!$B$4=""),"",'Parâmetros'!$B$4)</f>
        <v/>
      </c>
      <c r="H58" s="27">
        <f>IF(OR(A58="",E58="",G58=""),"",IFERROR(E58/60*G58,""))</f>
        <v/>
      </c>
      <c r="I58" s="27">
        <f>IF(OR(A58="",'Parâmetros'!$B$5=""),"",'Parâmetros'!$B$5)</f>
        <v/>
      </c>
      <c r="J58" s="27">
        <f>IF(OR(A58="",E58="",I58=""),"",IFERROR(E58/60*I58,""))</f>
        <v/>
      </c>
      <c r="K58" s="27">
        <f>IF(A58="","",IF(OR(F58="",H58="",J58=""),"",SUM(F58,H58,J58)))</f>
        <v/>
      </c>
      <c r="L58" s="30" t="n"/>
      <c r="M58" s="27">
        <f>IF(A58="","",IF(K58="","",IF(AND(L58="",'Parâmetros'!$B$6=""),"",IFERROR(K58/(1-IF(L58="",'Parâmetros'!$B$6,L58)),""))))</f>
        <v/>
      </c>
      <c r="N58" s="31" t="n"/>
      <c r="O58" s="32">
        <f>IF(OR(A58="",N58="",K58=""),"",IFERROR((N58-K58)/N58,""))</f>
        <v/>
      </c>
      <c r="P58" s="13" t="n"/>
      <c r="Q58" s="20">
        <f>IF(A58="","",IF(COUNTIF($A$5:$A$104,A58)&gt;1,"ID duplicado",IF(OR(B58="",C58="",D58="",E58="",E58&lt;=0,P58=""),"Revisar cadastro",IF(COUNTIFS('Composição'!$B$5:$B$104,A58,'Composição'!$G$5:$G$104,"Ativo")=0,"Incluir materiais",IF(M58="","Revisar cálculo",IF(N58="","Definir preço",IF(N58&lt;M58,"Preço abaixo do sugerido",IF(O58&lt;'Parâmetros'!$B$7,"Margem abaixo do limite","OK"))))))))</f>
        <v/>
      </c>
    </row>
    <row r="59" ht="21" customHeight="1">
      <c r="A59" s="13" t="n"/>
      <c r="B59" s="29" t="n"/>
      <c r="C59" s="13" t="n"/>
      <c r="D59" s="13" t="n"/>
      <c r="E59" s="15" t="n"/>
      <c r="F59" s="26">
        <f>IF(A59="","",IFERROR(SUMIFS('Composição'!$F$5:$F$104,'Composição'!$B$5:$B$104,A59,'Composição'!$G$5:$G$104,"Ativo"),""))</f>
        <v/>
      </c>
      <c r="G59" s="26">
        <f>IF(OR(A59="",'Parâmetros'!$B$4=""),"",'Parâmetros'!$B$4)</f>
        <v/>
      </c>
      <c r="H59" s="26">
        <f>IF(OR(A59="",E59="",G59=""),"",IFERROR(E59/60*G59,""))</f>
        <v/>
      </c>
      <c r="I59" s="26">
        <f>IF(OR(A59="",'Parâmetros'!$B$5=""),"",'Parâmetros'!$B$5)</f>
        <v/>
      </c>
      <c r="J59" s="26">
        <f>IF(OR(A59="",E59="",I59=""),"",IFERROR(E59/60*I59,""))</f>
        <v/>
      </c>
      <c r="K59" s="26">
        <f>IF(A59="","",IF(OR(F59="",H59="",J59=""),"",SUM(F59,H59,J59)))</f>
        <v/>
      </c>
      <c r="L59" s="30" t="n"/>
      <c r="M59" s="26">
        <f>IF(A59="","",IF(K59="","",IF(AND(L59="",'Parâmetros'!$B$6=""),"",IFERROR(K59/(1-IF(L59="",'Parâmetros'!$B$6,L59)),""))))</f>
        <v/>
      </c>
      <c r="N59" s="31" t="n"/>
      <c r="O59" s="28">
        <f>IF(OR(A59="",N59="",K59=""),"",IFERROR((N59-K59)/N59,""))</f>
        <v/>
      </c>
      <c r="P59" s="13" t="n"/>
      <c r="Q59" s="18">
        <f>IF(A59="","",IF(COUNTIF($A$5:$A$104,A59)&gt;1,"ID duplicado",IF(OR(B59="",C59="",D59="",E59="",E59&lt;=0,P59=""),"Revisar cadastro",IF(COUNTIFS('Composição'!$B$5:$B$104,A59,'Composição'!$G$5:$G$104,"Ativo")=0,"Incluir materiais",IF(M59="","Revisar cálculo",IF(N59="","Definir preço",IF(N59&lt;M59,"Preço abaixo do sugerido",IF(O59&lt;'Parâmetros'!$B$7,"Margem abaixo do limite","OK"))))))))</f>
        <v/>
      </c>
    </row>
    <row r="60" ht="21" customHeight="1">
      <c r="A60" s="13" t="n"/>
      <c r="B60" s="29" t="n"/>
      <c r="C60" s="13" t="n"/>
      <c r="D60" s="13" t="n"/>
      <c r="E60" s="15" t="n"/>
      <c r="F60" s="27">
        <f>IF(A60="","",IFERROR(SUMIFS('Composição'!$F$5:$F$104,'Composição'!$B$5:$B$104,A60,'Composição'!$G$5:$G$104,"Ativo"),""))</f>
        <v/>
      </c>
      <c r="G60" s="27">
        <f>IF(OR(A60="",'Parâmetros'!$B$4=""),"",'Parâmetros'!$B$4)</f>
        <v/>
      </c>
      <c r="H60" s="27">
        <f>IF(OR(A60="",E60="",G60=""),"",IFERROR(E60/60*G60,""))</f>
        <v/>
      </c>
      <c r="I60" s="27">
        <f>IF(OR(A60="",'Parâmetros'!$B$5=""),"",'Parâmetros'!$B$5)</f>
        <v/>
      </c>
      <c r="J60" s="27">
        <f>IF(OR(A60="",E60="",I60=""),"",IFERROR(E60/60*I60,""))</f>
        <v/>
      </c>
      <c r="K60" s="27">
        <f>IF(A60="","",IF(OR(F60="",H60="",J60=""),"",SUM(F60,H60,J60)))</f>
        <v/>
      </c>
      <c r="L60" s="30" t="n"/>
      <c r="M60" s="27">
        <f>IF(A60="","",IF(K60="","",IF(AND(L60="",'Parâmetros'!$B$6=""),"",IFERROR(K60/(1-IF(L60="",'Parâmetros'!$B$6,L60)),""))))</f>
        <v/>
      </c>
      <c r="N60" s="31" t="n"/>
      <c r="O60" s="32">
        <f>IF(OR(A60="",N60="",K60=""),"",IFERROR((N60-K60)/N60,""))</f>
        <v/>
      </c>
      <c r="P60" s="13" t="n"/>
      <c r="Q60" s="20">
        <f>IF(A60="","",IF(COUNTIF($A$5:$A$104,A60)&gt;1,"ID duplicado",IF(OR(B60="",C60="",D60="",E60="",E60&lt;=0,P60=""),"Revisar cadastro",IF(COUNTIFS('Composição'!$B$5:$B$104,A60,'Composição'!$G$5:$G$104,"Ativo")=0,"Incluir materiais",IF(M60="","Revisar cálculo",IF(N60="","Definir preço",IF(N60&lt;M60,"Preço abaixo do sugerido",IF(O60&lt;'Parâmetros'!$B$7,"Margem abaixo do limite","OK"))))))))</f>
        <v/>
      </c>
    </row>
    <row r="61" ht="21" customHeight="1">
      <c r="A61" s="13" t="n"/>
      <c r="B61" s="29" t="n"/>
      <c r="C61" s="13" t="n"/>
      <c r="D61" s="13" t="n"/>
      <c r="E61" s="15" t="n"/>
      <c r="F61" s="26">
        <f>IF(A61="","",IFERROR(SUMIFS('Composição'!$F$5:$F$104,'Composição'!$B$5:$B$104,A61,'Composição'!$G$5:$G$104,"Ativo"),""))</f>
        <v/>
      </c>
      <c r="G61" s="26">
        <f>IF(OR(A61="",'Parâmetros'!$B$4=""),"",'Parâmetros'!$B$4)</f>
        <v/>
      </c>
      <c r="H61" s="26">
        <f>IF(OR(A61="",E61="",G61=""),"",IFERROR(E61/60*G61,""))</f>
        <v/>
      </c>
      <c r="I61" s="26">
        <f>IF(OR(A61="",'Parâmetros'!$B$5=""),"",'Parâmetros'!$B$5)</f>
        <v/>
      </c>
      <c r="J61" s="26">
        <f>IF(OR(A61="",E61="",I61=""),"",IFERROR(E61/60*I61,""))</f>
        <v/>
      </c>
      <c r="K61" s="26">
        <f>IF(A61="","",IF(OR(F61="",H61="",J61=""),"",SUM(F61,H61,J61)))</f>
        <v/>
      </c>
      <c r="L61" s="30" t="n"/>
      <c r="M61" s="26">
        <f>IF(A61="","",IF(K61="","",IF(AND(L61="",'Parâmetros'!$B$6=""),"",IFERROR(K61/(1-IF(L61="",'Parâmetros'!$B$6,L61)),""))))</f>
        <v/>
      </c>
      <c r="N61" s="31" t="n"/>
      <c r="O61" s="28">
        <f>IF(OR(A61="",N61="",K61=""),"",IFERROR((N61-K61)/N61,""))</f>
        <v/>
      </c>
      <c r="P61" s="13" t="n"/>
      <c r="Q61" s="18">
        <f>IF(A61="","",IF(COUNTIF($A$5:$A$104,A61)&gt;1,"ID duplicado",IF(OR(B61="",C61="",D61="",E61="",E61&lt;=0,P61=""),"Revisar cadastro",IF(COUNTIFS('Composição'!$B$5:$B$104,A61,'Composição'!$G$5:$G$104,"Ativo")=0,"Incluir materiais",IF(M61="","Revisar cálculo",IF(N61="","Definir preço",IF(N61&lt;M61,"Preço abaixo do sugerido",IF(O61&lt;'Parâmetros'!$B$7,"Margem abaixo do limite","OK"))))))))</f>
        <v/>
      </c>
    </row>
    <row r="62" ht="21" customHeight="1">
      <c r="A62" s="13" t="n"/>
      <c r="B62" s="29" t="n"/>
      <c r="C62" s="13" t="n"/>
      <c r="D62" s="13" t="n"/>
      <c r="E62" s="15" t="n"/>
      <c r="F62" s="27">
        <f>IF(A62="","",IFERROR(SUMIFS('Composição'!$F$5:$F$104,'Composição'!$B$5:$B$104,A62,'Composição'!$G$5:$G$104,"Ativo"),""))</f>
        <v/>
      </c>
      <c r="G62" s="27">
        <f>IF(OR(A62="",'Parâmetros'!$B$4=""),"",'Parâmetros'!$B$4)</f>
        <v/>
      </c>
      <c r="H62" s="27">
        <f>IF(OR(A62="",E62="",G62=""),"",IFERROR(E62/60*G62,""))</f>
        <v/>
      </c>
      <c r="I62" s="27">
        <f>IF(OR(A62="",'Parâmetros'!$B$5=""),"",'Parâmetros'!$B$5)</f>
        <v/>
      </c>
      <c r="J62" s="27">
        <f>IF(OR(A62="",E62="",I62=""),"",IFERROR(E62/60*I62,""))</f>
        <v/>
      </c>
      <c r="K62" s="27">
        <f>IF(A62="","",IF(OR(F62="",H62="",J62=""),"",SUM(F62,H62,J62)))</f>
        <v/>
      </c>
      <c r="L62" s="30" t="n"/>
      <c r="M62" s="27">
        <f>IF(A62="","",IF(K62="","",IF(AND(L62="",'Parâmetros'!$B$6=""),"",IFERROR(K62/(1-IF(L62="",'Parâmetros'!$B$6,L62)),""))))</f>
        <v/>
      </c>
      <c r="N62" s="31" t="n"/>
      <c r="O62" s="32">
        <f>IF(OR(A62="",N62="",K62=""),"",IFERROR((N62-K62)/N62,""))</f>
        <v/>
      </c>
      <c r="P62" s="13" t="n"/>
      <c r="Q62" s="20">
        <f>IF(A62="","",IF(COUNTIF($A$5:$A$104,A62)&gt;1,"ID duplicado",IF(OR(B62="",C62="",D62="",E62="",E62&lt;=0,P62=""),"Revisar cadastro",IF(COUNTIFS('Composição'!$B$5:$B$104,A62,'Composição'!$G$5:$G$104,"Ativo")=0,"Incluir materiais",IF(M62="","Revisar cálculo",IF(N62="","Definir preço",IF(N62&lt;M62,"Preço abaixo do sugerido",IF(O62&lt;'Parâmetros'!$B$7,"Margem abaixo do limite","OK"))))))))</f>
        <v/>
      </c>
    </row>
    <row r="63" ht="21" customHeight="1">
      <c r="A63" s="13" t="n"/>
      <c r="B63" s="29" t="n"/>
      <c r="C63" s="13" t="n"/>
      <c r="D63" s="13" t="n"/>
      <c r="E63" s="15" t="n"/>
      <c r="F63" s="26">
        <f>IF(A63="","",IFERROR(SUMIFS('Composição'!$F$5:$F$104,'Composição'!$B$5:$B$104,A63,'Composição'!$G$5:$G$104,"Ativo"),""))</f>
        <v/>
      </c>
      <c r="G63" s="26">
        <f>IF(OR(A63="",'Parâmetros'!$B$4=""),"",'Parâmetros'!$B$4)</f>
        <v/>
      </c>
      <c r="H63" s="26">
        <f>IF(OR(A63="",E63="",G63=""),"",IFERROR(E63/60*G63,""))</f>
        <v/>
      </c>
      <c r="I63" s="26">
        <f>IF(OR(A63="",'Parâmetros'!$B$5=""),"",'Parâmetros'!$B$5)</f>
        <v/>
      </c>
      <c r="J63" s="26">
        <f>IF(OR(A63="",E63="",I63=""),"",IFERROR(E63/60*I63,""))</f>
        <v/>
      </c>
      <c r="K63" s="26">
        <f>IF(A63="","",IF(OR(F63="",H63="",J63=""),"",SUM(F63,H63,J63)))</f>
        <v/>
      </c>
      <c r="L63" s="30" t="n"/>
      <c r="M63" s="26">
        <f>IF(A63="","",IF(K63="","",IF(AND(L63="",'Parâmetros'!$B$6=""),"",IFERROR(K63/(1-IF(L63="",'Parâmetros'!$B$6,L63)),""))))</f>
        <v/>
      </c>
      <c r="N63" s="31" t="n"/>
      <c r="O63" s="28">
        <f>IF(OR(A63="",N63="",K63=""),"",IFERROR((N63-K63)/N63,""))</f>
        <v/>
      </c>
      <c r="P63" s="13" t="n"/>
      <c r="Q63" s="18">
        <f>IF(A63="","",IF(COUNTIF($A$5:$A$104,A63)&gt;1,"ID duplicado",IF(OR(B63="",C63="",D63="",E63="",E63&lt;=0,P63=""),"Revisar cadastro",IF(COUNTIFS('Composição'!$B$5:$B$104,A63,'Composição'!$G$5:$G$104,"Ativo")=0,"Incluir materiais",IF(M63="","Revisar cálculo",IF(N63="","Definir preço",IF(N63&lt;M63,"Preço abaixo do sugerido",IF(O63&lt;'Parâmetros'!$B$7,"Margem abaixo do limite","OK"))))))))</f>
        <v/>
      </c>
    </row>
    <row r="64" ht="21" customHeight="1">
      <c r="A64" s="13" t="n"/>
      <c r="B64" s="29" t="n"/>
      <c r="C64" s="13" t="n"/>
      <c r="D64" s="13" t="n"/>
      <c r="E64" s="15" t="n"/>
      <c r="F64" s="27">
        <f>IF(A64="","",IFERROR(SUMIFS('Composição'!$F$5:$F$104,'Composição'!$B$5:$B$104,A64,'Composição'!$G$5:$G$104,"Ativo"),""))</f>
        <v/>
      </c>
      <c r="G64" s="27">
        <f>IF(OR(A64="",'Parâmetros'!$B$4=""),"",'Parâmetros'!$B$4)</f>
        <v/>
      </c>
      <c r="H64" s="27">
        <f>IF(OR(A64="",E64="",G64=""),"",IFERROR(E64/60*G64,""))</f>
        <v/>
      </c>
      <c r="I64" s="27">
        <f>IF(OR(A64="",'Parâmetros'!$B$5=""),"",'Parâmetros'!$B$5)</f>
        <v/>
      </c>
      <c r="J64" s="27">
        <f>IF(OR(A64="",E64="",I64=""),"",IFERROR(E64/60*I64,""))</f>
        <v/>
      </c>
      <c r="K64" s="27">
        <f>IF(A64="","",IF(OR(F64="",H64="",J64=""),"",SUM(F64,H64,J64)))</f>
        <v/>
      </c>
      <c r="L64" s="30" t="n"/>
      <c r="M64" s="27">
        <f>IF(A64="","",IF(K64="","",IF(AND(L64="",'Parâmetros'!$B$6=""),"",IFERROR(K64/(1-IF(L64="",'Parâmetros'!$B$6,L64)),""))))</f>
        <v/>
      </c>
      <c r="N64" s="31" t="n"/>
      <c r="O64" s="32">
        <f>IF(OR(A64="",N64="",K64=""),"",IFERROR((N64-K64)/N64,""))</f>
        <v/>
      </c>
      <c r="P64" s="13" t="n"/>
      <c r="Q64" s="20">
        <f>IF(A64="","",IF(COUNTIF($A$5:$A$104,A64)&gt;1,"ID duplicado",IF(OR(B64="",C64="",D64="",E64="",E64&lt;=0,P64=""),"Revisar cadastro",IF(COUNTIFS('Composição'!$B$5:$B$104,A64,'Composição'!$G$5:$G$104,"Ativo")=0,"Incluir materiais",IF(M64="","Revisar cálculo",IF(N64="","Definir preço",IF(N64&lt;M64,"Preço abaixo do sugerido",IF(O64&lt;'Parâmetros'!$B$7,"Margem abaixo do limite","OK"))))))))</f>
        <v/>
      </c>
    </row>
    <row r="65" ht="21" customHeight="1">
      <c r="A65" s="13" t="n"/>
      <c r="B65" s="29" t="n"/>
      <c r="C65" s="13" t="n"/>
      <c r="D65" s="13" t="n"/>
      <c r="E65" s="15" t="n"/>
      <c r="F65" s="26">
        <f>IF(A65="","",IFERROR(SUMIFS('Composição'!$F$5:$F$104,'Composição'!$B$5:$B$104,A65,'Composição'!$G$5:$G$104,"Ativo"),""))</f>
        <v/>
      </c>
      <c r="G65" s="26">
        <f>IF(OR(A65="",'Parâmetros'!$B$4=""),"",'Parâmetros'!$B$4)</f>
        <v/>
      </c>
      <c r="H65" s="26">
        <f>IF(OR(A65="",E65="",G65=""),"",IFERROR(E65/60*G65,""))</f>
        <v/>
      </c>
      <c r="I65" s="26">
        <f>IF(OR(A65="",'Parâmetros'!$B$5=""),"",'Parâmetros'!$B$5)</f>
        <v/>
      </c>
      <c r="J65" s="26">
        <f>IF(OR(A65="",E65="",I65=""),"",IFERROR(E65/60*I65,""))</f>
        <v/>
      </c>
      <c r="K65" s="26">
        <f>IF(A65="","",IF(OR(F65="",H65="",J65=""),"",SUM(F65,H65,J65)))</f>
        <v/>
      </c>
      <c r="L65" s="30" t="n"/>
      <c r="M65" s="26">
        <f>IF(A65="","",IF(K65="","",IF(AND(L65="",'Parâmetros'!$B$6=""),"",IFERROR(K65/(1-IF(L65="",'Parâmetros'!$B$6,L65)),""))))</f>
        <v/>
      </c>
      <c r="N65" s="31" t="n"/>
      <c r="O65" s="28">
        <f>IF(OR(A65="",N65="",K65=""),"",IFERROR((N65-K65)/N65,""))</f>
        <v/>
      </c>
      <c r="P65" s="13" t="n"/>
      <c r="Q65" s="18">
        <f>IF(A65="","",IF(COUNTIF($A$5:$A$104,A65)&gt;1,"ID duplicado",IF(OR(B65="",C65="",D65="",E65="",E65&lt;=0,P65=""),"Revisar cadastro",IF(COUNTIFS('Composição'!$B$5:$B$104,A65,'Composição'!$G$5:$G$104,"Ativo")=0,"Incluir materiais",IF(M65="","Revisar cálculo",IF(N65="","Definir preço",IF(N65&lt;M65,"Preço abaixo do sugerido",IF(O65&lt;'Parâmetros'!$B$7,"Margem abaixo do limite","OK"))))))))</f>
        <v/>
      </c>
    </row>
    <row r="66" ht="21" customHeight="1">
      <c r="A66" s="13" t="n"/>
      <c r="B66" s="29" t="n"/>
      <c r="C66" s="13" t="n"/>
      <c r="D66" s="13" t="n"/>
      <c r="E66" s="15" t="n"/>
      <c r="F66" s="27">
        <f>IF(A66="","",IFERROR(SUMIFS('Composição'!$F$5:$F$104,'Composição'!$B$5:$B$104,A66,'Composição'!$G$5:$G$104,"Ativo"),""))</f>
        <v/>
      </c>
      <c r="G66" s="27">
        <f>IF(OR(A66="",'Parâmetros'!$B$4=""),"",'Parâmetros'!$B$4)</f>
        <v/>
      </c>
      <c r="H66" s="27">
        <f>IF(OR(A66="",E66="",G66=""),"",IFERROR(E66/60*G66,""))</f>
        <v/>
      </c>
      <c r="I66" s="27">
        <f>IF(OR(A66="",'Parâmetros'!$B$5=""),"",'Parâmetros'!$B$5)</f>
        <v/>
      </c>
      <c r="J66" s="27">
        <f>IF(OR(A66="",E66="",I66=""),"",IFERROR(E66/60*I66,""))</f>
        <v/>
      </c>
      <c r="K66" s="27">
        <f>IF(A66="","",IF(OR(F66="",H66="",J66=""),"",SUM(F66,H66,J66)))</f>
        <v/>
      </c>
      <c r="L66" s="30" t="n"/>
      <c r="M66" s="27">
        <f>IF(A66="","",IF(K66="","",IF(AND(L66="",'Parâmetros'!$B$6=""),"",IFERROR(K66/(1-IF(L66="",'Parâmetros'!$B$6,L66)),""))))</f>
        <v/>
      </c>
      <c r="N66" s="31" t="n"/>
      <c r="O66" s="32">
        <f>IF(OR(A66="",N66="",K66=""),"",IFERROR((N66-K66)/N66,""))</f>
        <v/>
      </c>
      <c r="P66" s="13" t="n"/>
      <c r="Q66" s="20">
        <f>IF(A66="","",IF(COUNTIF($A$5:$A$104,A66)&gt;1,"ID duplicado",IF(OR(B66="",C66="",D66="",E66="",E66&lt;=0,P66=""),"Revisar cadastro",IF(COUNTIFS('Composição'!$B$5:$B$104,A66,'Composição'!$G$5:$G$104,"Ativo")=0,"Incluir materiais",IF(M66="","Revisar cálculo",IF(N66="","Definir preço",IF(N66&lt;M66,"Preço abaixo do sugerido",IF(O66&lt;'Parâmetros'!$B$7,"Margem abaixo do limite","OK"))))))))</f>
        <v/>
      </c>
    </row>
    <row r="67" ht="21" customHeight="1">
      <c r="A67" s="13" t="n"/>
      <c r="B67" s="29" t="n"/>
      <c r="C67" s="13" t="n"/>
      <c r="D67" s="13" t="n"/>
      <c r="E67" s="15" t="n"/>
      <c r="F67" s="26">
        <f>IF(A67="","",IFERROR(SUMIFS('Composição'!$F$5:$F$104,'Composição'!$B$5:$B$104,A67,'Composição'!$G$5:$G$104,"Ativo"),""))</f>
        <v/>
      </c>
      <c r="G67" s="26">
        <f>IF(OR(A67="",'Parâmetros'!$B$4=""),"",'Parâmetros'!$B$4)</f>
        <v/>
      </c>
      <c r="H67" s="26">
        <f>IF(OR(A67="",E67="",G67=""),"",IFERROR(E67/60*G67,""))</f>
        <v/>
      </c>
      <c r="I67" s="26">
        <f>IF(OR(A67="",'Parâmetros'!$B$5=""),"",'Parâmetros'!$B$5)</f>
        <v/>
      </c>
      <c r="J67" s="26">
        <f>IF(OR(A67="",E67="",I67=""),"",IFERROR(E67/60*I67,""))</f>
        <v/>
      </c>
      <c r="K67" s="26">
        <f>IF(A67="","",IF(OR(F67="",H67="",J67=""),"",SUM(F67,H67,J67)))</f>
        <v/>
      </c>
      <c r="L67" s="30" t="n"/>
      <c r="M67" s="26">
        <f>IF(A67="","",IF(K67="","",IF(AND(L67="",'Parâmetros'!$B$6=""),"",IFERROR(K67/(1-IF(L67="",'Parâmetros'!$B$6,L67)),""))))</f>
        <v/>
      </c>
      <c r="N67" s="31" t="n"/>
      <c r="O67" s="28">
        <f>IF(OR(A67="",N67="",K67=""),"",IFERROR((N67-K67)/N67,""))</f>
        <v/>
      </c>
      <c r="P67" s="13" t="n"/>
      <c r="Q67" s="18">
        <f>IF(A67="","",IF(COUNTIF($A$5:$A$104,A67)&gt;1,"ID duplicado",IF(OR(B67="",C67="",D67="",E67="",E67&lt;=0,P67=""),"Revisar cadastro",IF(COUNTIFS('Composição'!$B$5:$B$104,A67,'Composição'!$G$5:$G$104,"Ativo")=0,"Incluir materiais",IF(M67="","Revisar cálculo",IF(N67="","Definir preço",IF(N67&lt;M67,"Preço abaixo do sugerido",IF(O67&lt;'Parâmetros'!$B$7,"Margem abaixo do limite","OK"))))))))</f>
        <v/>
      </c>
    </row>
    <row r="68" ht="21" customHeight="1">
      <c r="A68" s="13" t="n"/>
      <c r="B68" s="29" t="n"/>
      <c r="C68" s="13" t="n"/>
      <c r="D68" s="13" t="n"/>
      <c r="E68" s="15" t="n"/>
      <c r="F68" s="27">
        <f>IF(A68="","",IFERROR(SUMIFS('Composição'!$F$5:$F$104,'Composição'!$B$5:$B$104,A68,'Composição'!$G$5:$G$104,"Ativo"),""))</f>
        <v/>
      </c>
      <c r="G68" s="27">
        <f>IF(OR(A68="",'Parâmetros'!$B$4=""),"",'Parâmetros'!$B$4)</f>
        <v/>
      </c>
      <c r="H68" s="27">
        <f>IF(OR(A68="",E68="",G68=""),"",IFERROR(E68/60*G68,""))</f>
        <v/>
      </c>
      <c r="I68" s="27">
        <f>IF(OR(A68="",'Parâmetros'!$B$5=""),"",'Parâmetros'!$B$5)</f>
        <v/>
      </c>
      <c r="J68" s="27">
        <f>IF(OR(A68="",E68="",I68=""),"",IFERROR(E68/60*I68,""))</f>
        <v/>
      </c>
      <c r="K68" s="27">
        <f>IF(A68="","",IF(OR(F68="",H68="",J68=""),"",SUM(F68,H68,J68)))</f>
        <v/>
      </c>
      <c r="L68" s="30" t="n"/>
      <c r="M68" s="27">
        <f>IF(A68="","",IF(K68="","",IF(AND(L68="",'Parâmetros'!$B$6=""),"",IFERROR(K68/(1-IF(L68="",'Parâmetros'!$B$6,L68)),""))))</f>
        <v/>
      </c>
      <c r="N68" s="31" t="n"/>
      <c r="O68" s="32">
        <f>IF(OR(A68="",N68="",K68=""),"",IFERROR((N68-K68)/N68,""))</f>
        <v/>
      </c>
      <c r="P68" s="13" t="n"/>
      <c r="Q68" s="20">
        <f>IF(A68="","",IF(COUNTIF($A$5:$A$104,A68)&gt;1,"ID duplicado",IF(OR(B68="",C68="",D68="",E68="",E68&lt;=0,P68=""),"Revisar cadastro",IF(COUNTIFS('Composição'!$B$5:$B$104,A68,'Composição'!$G$5:$G$104,"Ativo")=0,"Incluir materiais",IF(M68="","Revisar cálculo",IF(N68="","Definir preço",IF(N68&lt;M68,"Preço abaixo do sugerido",IF(O68&lt;'Parâmetros'!$B$7,"Margem abaixo do limite","OK"))))))))</f>
        <v/>
      </c>
    </row>
    <row r="69" ht="21" customHeight="1">
      <c r="A69" s="13" t="n"/>
      <c r="B69" s="29" t="n"/>
      <c r="C69" s="13" t="n"/>
      <c r="D69" s="13" t="n"/>
      <c r="E69" s="15" t="n"/>
      <c r="F69" s="26">
        <f>IF(A69="","",IFERROR(SUMIFS('Composição'!$F$5:$F$104,'Composição'!$B$5:$B$104,A69,'Composição'!$G$5:$G$104,"Ativo"),""))</f>
        <v/>
      </c>
      <c r="G69" s="26">
        <f>IF(OR(A69="",'Parâmetros'!$B$4=""),"",'Parâmetros'!$B$4)</f>
        <v/>
      </c>
      <c r="H69" s="26">
        <f>IF(OR(A69="",E69="",G69=""),"",IFERROR(E69/60*G69,""))</f>
        <v/>
      </c>
      <c r="I69" s="26">
        <f>IF(OR(A69="",'Parâmetros'!$B$5=""),"",'Parâmetros'!$B$5)</f>
        <v/>
      </c>
      <c r="J69" s="26">
        <f>IF(OR(A69="",E69="",I69=""),"",IFERROR(E69/60*I69,""))</f>
        <v/>
      </c>
      <c r="K69" s="26">
        <f>IF(A69="","",IF(OR(F69="",H69="",J69=""),"",SUM(F69,H69,J69)))</f>
        <v/>
      </c>
      <c r="L69" s="30" t="n"/>
      <c r="M69" s="26">
        <f>IF(A69="","",IF(K69="","",IF(AND(L69="",'Parâmetros'!$B$6=""),"",IFERROR(K69/(1-IF(L69="",'Parâmetros'!$B$6,L69)),""))))</f>
        <v/>
      </c>
      <c r="N69" s="31" t="n"/>
      <c r="O69" s="28">
        <f>IF(OR(A69="",N69="",K69=""),"",IFERROR((N69-K69)/N69,""))</f>
        <v/>
      </c>
      <c r="P69" s="13" t="n"/>
      <c r="Q69" s="18">
        <f>IF(A69="","",IF(COUNTIF($A$5:$A$104,A69)&gt;1,"ID duplicado",IF(OR(B69="",C69="",D69="",E69="",E69&lt;=0,P69=""),"Revisar cadastro",IF(COUNTIFS('Composição'!$B$5:$B$104,A69,'Composição'!$G$5:$G$104,"Ativo")=0,"Incluir materiais",IF(M69="","Revisar cálculo",IF(N69="","Definir preço",IF(N69&lt;M69,"Preço abaixo do sugerido",IF(O69&lt;'Parâmetros'!$B$7,"Margem abaixo do limite","OK"))))))))</f>
        <v/>
      </c>
    </row>
    <row r="70" ht="21" customHeight="1">
      <c r="A70" s="13" t="n"/>
      <c r="B70" s="29" t="n"/>
      <c r="C70" s="13" t="n"/>
      <c r="D70" s="13" t="n"/>
      <c r="E70" s="15" t="n"/>
      <c r="F70" s="27">
        <f>IF(A70="","",IFERROR(SUMIFS('Composição'!$F$5:$F$104,'Composição'!$B$5:$B$104,A70,'Composição'!$G$5:$G$104,"Ativo"),""))</f>
        <v/>
      </c>
      <c r="G70" s="27">
        <f>IF(OR(A70="",'Parâmetros'!$B$4=""),"",'Parâmetros'!$B$4)</f>
        <v/>
      </c>
      <c r="H70" s="27">
        <f>IF(OR(A70="",E70="",G70=""),"",IFERROR(E70/60*G70,""))</f>
        <v/>
      </c>
      <c r="I70" s="27">
        <f>IF(OR(A70="",'Parâmetros'!$B$5=""),"",'Parâmetros'!$B$5)</f>
        <v/>
      </c>
      <c r="J70" s="27">
        <f>IF(OR(A70="",E70="",I70=""),"",IFERROR(E70/60*I70,""))</f>
        <v/>
      </c>
      <c r="K70" s="27">
        <f>IF(A70="","",IF(OR(F70="",H70="",J70=""),"",SUM(F70,H70,J70)))</f>
        <v/>
      </c>
      <c r="L70" s="30" t="n"/>
      <c r="M70" s="27">
        <f>IF(A70="","",IF(K70="","",IF(AND(L70="",'Parâmetros'!$B$6=""),"",IFERROR(K70/(1-IF(L70="",'Parâmetros'!$B$6,L70)),""))))</f>
        <v/>
      </c>
      <c r="N70" s="31" t="n"/>
      <c r="O70" s="32">
        <f>IF(OR(A70="",N70="",K70=""),"",IFERROR((N70-K70)/N70,""))</f>
        <v/>
      </c>
      <c r="P70" s="13" t="n"/>
      <c r="Q70" s="20">
        <f>IF(A70="","",IF(COUNTIF($A$5:$A$104,A70)&gt;1,"ID duplicado",IF(OR(B70="",C70="",D70="",E70="",E70&lt;=0,P70=""),"Revisar cadastro",IF(COUNTIFS('Composição'!$B$5:$B$104,A70,'Composição'!$G$5:$G$104,"Ativo")=0,"Incluir materiais",IF(M70="","Revisar cálculo",IF(N70="","Definir preço",IF(N70&lt;M70,"Preço abaixo do sugerido",IF(O70&lt;'Parâmetros'!$B$7,"Margem abaixo do limite","OK"))))))))</f>
        <v/>
      </c>
    </row>
    <row r="71" ht="21" customHeight="1">
      <c r="A71" s="13" t="n"/>
      <c r="B71" s="29" t="n"/>
      <c r="C71" s="13" t="n"/>
      <c r="D71" s="13" t="n"/>
      <c r="E71" s="15" t="n"/>
      <c r="F71" s="26">
        <f>IF(A71="","",IFERROR(SUMIFS('Composição'!$F$5:$F$104,'Composição'!$B$5:$B$104,A71,'Composição'!$G$5:$G$104,"Ativo"),""))</f>
        <v/>
      </c>
      <c r="G71" s="26">
        <f>IF(OR(A71="",'Parâmetros'!$B$4=""),"",'Parâmetros'!$B$4)</f>
        <v/>
      </c>
      <c r="H71" s="26">
        <f>IF(OR(A71="",E71="",G71=""),"",IFERROR(E71/60*G71,""))</f>
        <v/>
      </c>
      <c r="I71" s="26">
        <f>IF(OR(A71="",'Parâmetros'!$B$5=""),"",'Parâmetros'!$B$5)</f>
        <v/>
      </c>
      <c r="J71" s="26">
        <f>IF(OR(A71="",E71="",I71=""),"",IFERROR(E71/60*I71,""))</f>
        <v/>
      </c>
      <c r="K71" s="26">
        <f>IF(A71="","",IF(OR(F71="",H71="",J71=""),"",SUM(F71,H71,J71)))</f>
        <v/>
      </c>
      <c r="L71" s="30" t="n"/>
      <c r="M71" s="26">
        <f>IF(A71="","",IF(K71="","",IF(AND(L71="",'Parâmetros'!$B$6=""),"",IFERROR(K71/(1-IF(L71="",'Parâmetros'!$B$6,L71)),""))))</f>
        <v/>
      </c>
      <c r="N71" s="31" t="n"/>
      <c r="O71" s="28">
        <f>IF(OR(A71="",N71="",K71=""),"",IFERROR((N71-K71)/N71,""))</f>
        <v/>
      </c>
      <c r="P71" s="13" t="n"/>
      <c r="Q71" s="18">
        <f>IF(A71="","",IF(COUNTIF($A$5:$A$104,A71)&gt;1,"ID duplicado",IF(OR(B71="",C71="",D71="",E71="",E71&lt;=0,P71=""),"Revisar cadastro",IF(COUNTIFS('Composição'!$B$5:$B$104,A71,'Composição'!$G$5:$G$104,"Ativo")=0,"Incluir materiais",IF(M71="","Revisar cálculo",IF(N71="","Definir preço",IF(N71&lt;M71,"Preço abaixo do sugerido",IF(O71&lt;'Parâmetros'!$B$7,"Margem abaixo do limite","OK"))))))))</f>
        <v/>
      </c>
    </row>
    <row r="72" ht="21" customHeight="1">
      <c r="A72" s="13" t="n"/>
      <c r="B72" s="29" t="n"/>
      <c r="C72" s="13" t="n"/>
      <c r="D72" s="13" t="n"/>
      <c r="E72" s="15" t="n"/>
      <c r="F72" s="27">
        <f>IF(A72="","",IFERROR(SUMIFS('Composição'!$F$5:$F$104,'Composição'!$B$5:$B$104,A72,'Composição'!$G$5:$G$104,"Ativo"),""))</f>
        <v/>
      </c>
      <c r="G72" s="27">
        <f>IF(OR(A72="",'Parâmetros'!$B$4=""),"",'Parâmetros'!$B$4)</f>
        <v/>
      </c>
      <c r="H72" s="27">
        <f>IF(OR(A72="",E72="",G72=""),"",IFERROR(E72/60*G72,""))</f>
        <v/>
      </c>
      <c r="I72" s="27">
        <f>IF(OR(A72="",'Parâmetros'!$B$5=""),"",'Parâmetros'!$B$5)</f>
        <v/>
      </c>
      <c r="J72" s="27">
        <f>IF(OR(A72="",E72="",I72=""),"",IFERROR(E72/60*I72,""))</f>
        <v/>
      </c>
      <c r="K72" s="27">
        <f>IF(A72="","",IF(OR(F72="",H72="",J72=""),"",SUM(F72,H72,J72)))</f>
        <v/>
      </c>
      <c r="L72" s="30" t="n"/>
      <c r="M72" s="27">
        <f>IF(A72="","",IF(K72="","",IF(AND(L72="",'Parâmetros'!$B$6=""),"",IFERROR(K72/(1-IF(L72="",'Parâmetros'!$B$6,L72)),""))))</f>
        <v/>
      </c>
      <c r="N72" s="31" t="n"/>
      <c r="O72" s="32">
        <f>IF(OR(A72="",N72="",K72=""),"",IFERROR((N72-K72)/N72,""))</f>
        <v/>
      </c>
      <c r="P72" s="13" t="n"/>
      <c r="Q72" s="20">
        <f>IF(A72="","",IF(COUNTIF($A$5:$A$104,A72)&gt;1,"ID duplicado",IF(OR(B72="",C72="",D72="",E72="",E72&lt;=0,P72=""),"Revisar cadastro",IF(COUNTIFS('Composição'!$B$5:$B$104,A72,'Composição'!$G$5:$G$104,"Ativo")=0,"Incluir materiais",IF(M72="","Revisar cálculo",IF(N72="","Definir preço",IF(N72&lt;M72,"Preço abaixo do sugerido",IF(O72&lt;'Parâmetros'!$B$7,"Margem abaixo do limite","OK"))))))))</f>
        <v/>
      </c>
    </row>
    <row r="73" ht="21" customHeight="1">
      <c r="A73" s="13" t="n"/>
      <c r="B73" s="29" t="n"/>
      <c r="C73" s="13" t="n"/>
      <c r="D73" s="13" t="n"/>
      <c r="E73" s="15" t="n"/>
      <c r="F73" s="26">
        <f>IF(A73="","",IFERROR(SUMIFS('Composição'!$F$5:$F$104,'Composição'!$B$5:$B$104,A73,'Composição'!$G$5:$G$104,"Ativo"),""))</f>
        <v/>
      </c>
      <c r="G73" s="26">
        <f>IF(OR(A73="",'Parâmetros'!$B$4=""),"",'Parâmetros'!$B$4)</f>
        <v/>
      </c>
      <c r="H73" s="26">
        <f>IF(OR(A73="",E73="",G73=""),"",IFERROR(E73/60*G73,""))</f>
        <v/>
      </c>
      <c r="I73" s="26">
        <f>IF(OR(A73="",'Parâmetros'!$B$5=""),"",'Parâmetros'!$B$5)</f>
        <v/>
      </c>
      <c r="J73" s="26">
        <f>IF(OR(A73="",E73="",I73=""),"",IFERROR(E73/60*I73,""))</f>
        <v/>
      </c>
      <c r="K73" s="26">
        <f>IF(A73="","",IF(OR(F73="",H73="",J73=""),"",SUM(F73,H73,J73)))</f>
        <v/>
      </c>
      <c r="L73" s="30" t="n"/>
      <c r="M73" s="26">
        <f>IF(A73="","",IF(K73="","",IF(AND(L73="",'Parâmetros'!$B$6=""),"",IFERROR(K73/(1-IF(L73="",'Parâmetros'!$B$6,L73)),""))))</f>
        <v/>
      </c>
      <c r="N73" s="31" t="n"/>
      <c r="O73" s="28">
        <f>IF(OR(A73="",N73="",K73=""),"",IFERROR((N73-K73)/N73,""))</f>
        <v/>
      </c>
      <c r="P73" s="13" t="n"/>
      <c r="Q73" s="18">
        <f>IF(A73="","",IF(COUNTIF($A$5:$A$104,A73)&gt;1,"ID duplicado",IF(OR(B73="",C73="",D73="",E73="",E73&lt;=0,P73=""),"Revisar cadastro",IF(COUNTIFS('Composição'!$B$5:$B$104,A73,'Composição'!$G$5:$G$104,"Ativo")=0,"Incluir materiais",IF(M73="","Revisar cálculo",IF(N73="","Definir preço",IF(N73&lt;M73,"Preço abaixo do sugerido",IF(O73&lt;'Parâmetros'!$B$7,"Margem abaixo do limite","OK"))))))))</f>
        <v/>
      </c>
    </row>
    <row r="74" ht="21" customHeight="1">
      <c r="A74" s="13" t="n"/>
      <c r="B74" s="29" t="n"/>
      <c r="C74" s="13" t="n"/>
      <c r="D74" s="13" t="n"/>
      <c r="E74" s="15" t="n"/>
      <c r="F74" s="27">
        <f>IF(A74="","",IFERROR(SUMIFS('Composição'!$F$5:$F$104,'Composição'!$B$5:$B$104,A74,'Composição'!$G$5:$G$104,"Ativo"),""))</f>
        <v/>
      </c>
      <c r="G74" s="27">
        <f>IF(OR(A74="",'Parâmetros'!$B$4=""),"",'Parâmetros'!$B$4)</f>
        <v/>
      </c>
      <c r="H74" s="27">
        <f>IF(OR(A74="",E74="",G74=""),"",IFERROR(E74/60*G74,""))</f>
        <v/>
      </c>
      <c r="I74" s="27">
        <f>IF(OR(A74="",'Parâmetros'!$B$5=""),"",'Parâmetros'!$B$5)</f>
        <v/>
      </c>
      <c r="J74" s="27">
        <f>IF(OR(A74="",E74="",I74=""),"",IFERROR(E74/60*I74,""))</f>
        <v/>
      </c>
      <c r="K74" s="27">
        <f>IF(A74="","",IF(OR(F74="",H74="",J74=""),"",SUM(F74,H74,J74)))</f>
        <v/>
      </c>
      <c r="L74" s="30" t="n"/>
      <c r="M74" s="27">
        <f>IF(A74="","",IF(K74="","",IF(AND(L74="",'Parâmetros'!$B$6=""),"",IFERROR(K74/(1-IF(L74="",'Parâmetros'!$B$6,L74)),""))))</f>
        <v/>
      </c>
      <c r="N74" s="31" t="n"/>
      <c r="O74" s="32">
        <f>IF(OR(A74="",N74="",K74=""),"",IFERROR((N74-K74)/N74,""))</f>
        <v/>
      </c>
      <c r="P74" s="13" t="n"/>
      <c r="Q74" s="20">
        <f>IF(A74="","",IF(COUNTIF($A$5:$A$104,A74)&gt;1,"ID duplicado",IF(OR(B74="",C74="",D74="",E74="",E74&lt;=0,P74=""),"Revisar cadastro",IF(COUNTIFS('Composição'!$B$5:$B$104,A74,'Composição'!$G$5:$G$104,"Ativo")=0,"Incluir materiais",IF(M74="","Revisar cálculo",IF(N74="","Definir preço",IF(N74&lt;M74,"Preço abaixo do sugerido",IF(O74&lt;'Parâmetros'!$B$7,"Margem abaixo do limite","OK"))))))))</f>
        <v/>
      </c>
    </row>
    <row r="75" ht="21" customHeight="1">
      <c r="A75" s="13" t="n"/>
      <c r="B75" s="29" t="n"/>
      <c r="C75" s="13" t="n"/>
      <c r="D75" s="13" t="n"/>
      <c r="E75" s="15" t="n"/>
      <c r="F75" s="26">
        <f>IF(A75="","",IFERROR(SUMIFS('Composição'!$F$5:$F$104,'Composição'!$B$5:$B$104,A75,'Composição'!$G$5:$G$104,"Ativo"),""))</f>
        <v/>
      </c>
      <c r="G75" s="26">
        <f>IF(OR(A75="",'Parâmetros'!$B$4=""),"",'Parâmetros'!$B$4)</f>
        <v/>
      </c>
      <c r="H75" s="26">
        <f>IF(OR(A75="",E75="",G75=""),"",IFERROR(E75/60*G75,""))</f>
        <v/>
      </c>
      <c r="I75" s="26">
        <f>IF(OR(A75="",'Parâmetros'!$B$5=""),"",'Parâmetros'!$B$5)</f>
        <v/>
      </c>
      <c r="J75" s="26">
        <f>IF(OR(A75="",E75="",I75=""),"",IFERROR(E75/60*I75,""))</f>
        <v/>
      </c>
      <c r="K75" s="26">
        <f>IF(A75="","",IF(OR(F75="",H75="",J75=""),"",SUM(F75,H75,J75)))</f>
        <v/>
      </c>
      <c r="L75" s="30" t="n"/>
      <c r="M75" s="26">
        <f>IF(A75="","",IF(K75="","",IF(AND(L75="",'Parâmetros'!$B$6=""),"",IFERROR(K75/(1-IF(L75="",'Parâmetros'!$B$6,L75)),""))))</f>
        <v/>
      </c>
      <c r="N75" s="31" t="n"/>
      <c r="O75" s="28">
        <f>IF(OR(A75="",N75="",K75=""),"",IFERROR((N75-K75)/N75,""))</f>
        <v/>
      </c>
      <c r="P75" s="13" t="n"/>
      <c r="Q75" s="18">
        <f>IF(A75="","",IF(COUNTIF($A$5:$A$104,A75)&gt;1,"ID duplicado",IF(OR(B75="",C75="",D75="",E75="",E75&lt;=0,P75=""),"Revisar cadastro",IF(COUNTIFS('Composição'!$B$5:$B$104,A75,'Composição'!$G$5:$G$104,"Ativo")=0,"Incluir materiais",IF(M75="","Revisar cálculo",IF(N75="","Definir preço",IF(N75&lt;M75,"Preço abaixo do sugerido",IF(O75&lt;'Parâmetros'!$B$7,"Margem abaixo do limite","OK"))))))))</f>
        <v/>
      </c>
    </row>
    <row r="76" ht="21" customHeight="1">
      <c r="A76" s="13" t="n"/>
      <c r="B76" s="29" t="n"/>
      <c r="C76" s="13" t="n"/>
      <c r="D76" s="13" t="n"/>
      <c r="E76" s="15" t="n"/>
      <c r="F76" s="27">
        <f>IF(A76="","",IFERROR(SUMIFS('Composição'!$F$5:$F$104,'Composição'!$B$5:$B$104,A76,'Composição'!$G$5:$G$104,"Ativo"),""))</f>
        <v/>
      </c>
      <c r="G76" s="27">
        <f>IF(OR(A76="",'Parâmetros'!$B$4=""),"",'Parâmetros'!$B$4)</f>
        <v/>
      </c>
      <c r="H76" s="27">
        <f>IF(OR(A76="",E76="",G76=""),"",IFERROR(E76/60*G76,""))</f>
        <v/>
      </c>
      <c r="I76" s="27">
        <f>IF(OR(A76="",'Parâmetros'!$B$5=""),"",'Parâmetros'!$B$5)</f>
        <v/>
      </c>
      <c r="J76" s="27">
        <f>IF(OR(A76="",E76="",I76=""),"",IFERROR(E76/60*I76,""))</f>
        <v/>
      </c>
      <c r="K76" s="27">
        <f>IF(A76="","",IF(OR(F76="",H76="",J76=""),"",SUM(F76,H76,J76)))</f>
        <v/>
      </c>
      <c r="L76" s="30" t="n"/>
      <c r="M76" s="27">
        <f>IF(A76="","",IF(K76="","",IF(AND(L76="",'Parâmetros'!$B$6=""),"",IFERROR(K76/(1-IF(L76="",'Parâmetros'!$B$6,L76)),""))))</f>
        <v/>
      </c>
      <c r="N76" s="31" t="n"/>
      <c r="O76" s="32">
        <f>IF(OR(A76="",N76="",K76=""),"",IFERROR((N76-K76)/N76,""))</f>
        <v/>
      </c>
      <c r="P76" s="13" t="n"/>
      <c r="Q76" s="20">
        <f>IF(A76="","",IF(COUNTIF($A$5:$A$104,A76)&gt;1,"ID duplicado",IF(OR(B76="",C76="",D76="",E76="",E76&lt;=0,P76=""),"Revisar cadastro",IF(COUNTIFS('Composição'!$B$5:$B$104,A76,'Composição'!$G$5:$G$104,"Ativo")=0,"Incluir materiais",IF(M76="","Revisar cálculo",IF(N76="","Definir preço",IF(N76&lt;M76,"Preço abaixo do sugerido",IF(O76&lt;'Parâmetros'!$B$7,"Margem abaixo do limite","OK"))))))))</f>
        <v/>
      </c>
    </row>
    <row r="77" ht="21" customHeight="1">
      <c r="A77" s="13" t="n"/>
      <c r="B77" s="29" t="n"/>
      <c r="C77" s="13" t="n"/>
      <c r="D77" s="13" t="n"/>
      <c r="E77" s="15" t="n"/>
      <c r="F77" s="26">
        <f>IF(A77="","",IFERROR(SUMIFS('Composição'!$F$5:$F$104,'Composição'!$B$5:$B$104,A77,'Composição'!$G$5:$G$104,"Ativo"),""))</f>
        <v/>
      </c>
      <c r="G77" s="26">
        <f>IF(OR(A77="",'Parâmetros'!$B$4=""),"",'Parâmetros'!$B$4)</f>
        <v/>
      </c>
      <c r="H77" s="26">
        <f>IF(OR(A77="",E77="",G77=""),"",IFERROR(E77/60*G77,""))</f>
        <v/>
      </c>
      <c r="I77" s="26">
        <f>IF(OR(A77="",'Parâmetros'!$B$5=""),"",'Parâmetros'!$B$5)</f>
        <v/>
      </c>
      <c r="J77" s="26">
        <f>IF(OR(A77="",E77="",I77=""),"",IFERROR(E77/60*I77,""))</f>
        <v/>
      </c>
      <c r="K77" s="26">
        <f>IF(A77="","",IF(OR(F77="",H77="",J77=""),"",SUM(F77,H77,J77)))</f>
        <v/>
      </c>
      <c r="L77" s="30" t="n"/>
      <c r="M77" s="26">
        <f>IF(A77="","",IF(K77="","",IF(AND(L77="",'Parâmetros'!$B$6=""),"",IFERROR(K77/(1-IF(L77="",'Parâmetros'!$B$6,L77)),""))))</f>
        <v/>
      </c>
      <c r="N77" s="31" t="n"/>
      <c r="O77" s="28">
        <f>IF(OR(A77="",N77="",K77=""),"",IFERROR((N77-K77)/N77,""))</f>
        <v/>
      </c>
      <c r="P77" s="13" t="n"/>
      <c r="Q77" s="18">
        <f>IF(A77="","",IF(COUNTIF($A$5:$A$104,A77)&gt;1,"ID duplicado",IF(OR(B77="",C77="",D77="",E77="",E77&lt;=0,P77=""),"Revisar cadastro",IF(COUNTIFS('Composição'!$B$5:$B$104,A77,'Composição'!$G$5:$G$104,"Ativo")=0,"Incluir materiais",IF(M77="","Revisar cálculo",IF(N77="","Definir preço",IF(N77&lt;M77,"Preço abaixo do sugerido",IF(O77&lt;'Parâmetros'!$B$7,"Margem abaixo do limite","OK"))))))))</f>
        <v/>
      </c>
    </row>
    <row r="78" ht="21" customHeight="1">
      <c r="A78" s="13" t="n"/>
      <c r="B78" s="29" t="n"/>
      <c r="C78" s="13" t="n"/>
      <c r="D78" s="13" t="n"/>
      <c r="E78" s="15" t="n"/>
      <c r="F78" s="27">
        <f>IF(A78="","",IFERROR(SUMIFS('Composição'!$F$5:$F$104,'Composição'!$B$5:$B$104,A78,'Composição'!$G$5:$G$104,"Ativo"),""))</f>
        <v/>
      </c>
      <c r="G78" s="27">
        <f>IF(OR(A78="",'Parâmetros'!$B$4=""),"",'Parâmetros'!$B$4)</f>
        <v/>
      </c>
      <c r="H78" s="27">
        <f>IF(OR(A78="",E78="",G78=""),"",IFERROR(E78/60*G78,""))</f>
        <v/>
      </c>
      <c r="I78" s="27">
        <f>IF(OR(A78="",'Parâmetros'!$B$5=""),"",'Parâmetros'!$B$5)</f>
        <v/>
      </c>
      <c r="J78" s="27">
        <f>IF(OR(A78="",E78="",I78=""),"",IFERROR(E78/60*I78,""))</f>
        <v/>
      </c>
      <c r="K78" s="27">
        <f>IF(A78="","",IF(OR(F78="",H78="",J78=""),"",SUM(F78,H78,J78)))</f>
        <v/>
      </c>
      <c r="L78" s="30" t="n"/>
      <c r="M78" s="27">
        <f>IF(A78="","",IF(K78="","",IF(AND(L78="",'Parâmetros'!$B$6=""),"",IFERROR(K78/(1-IF(L78="",'Parâmetros'!$B$6,L78)),""))))</f>
        <v/>
      </c>
      <c r="N78" s="31" t="n"/>
      <c r="O78" s="32">
        <f>IF(OR(A78="",N78="",K78=""),"",IFERROR((N78-K78)/N78,""))</f>
        <v/>
      </c>
      <c r="P78" s="13" t="n"/>
      <c r="Q78" s="20">
        <f>IF(A78="","",IF(COUNTIF($A$5:$A$104,A78)&gt;1,"ID duplicado",IF(OR(B78="",C78="",D78="",E78="",E78&lt;=0,P78=""),"Revisar cadastro",IF(COUNTIFS('Composição'!$B$5:$B$104,A78,'Composição'!$G$5:$G$104,"Ativo")=0,"Incluir materiais",IF(M78="","Revisar cálculo",IF(N78="","Definir preço",IF(N78&lt;M78,"Preço abaixo do sugerido",IF(O78&lt;'Parâmetros'!$B$7,"Margem abaixo do limite","OK"))))))))</f>
        <v/>
      </c>
    </row>
    <row r="79" ht="21" customHeight="1">
      <c r="A79" s="13" t="n"/>
      <c r="B79" s="29" t="n"/>
      <c r="C79" s="13" t="n"/>
      <c r="D79" s="13" t="n"/>
      <c r="E79" s="15" t="n"/>
      <c r="F79" s="26">
        <f>IF(A79="","",IFERROR(SUMIFS('Composição'!$F$5:$F$104,'Composição'!$B$5:$B$104,A79,'Composição'!$G$5:$G$104,"Ativo"),""))</f>
        <v/>
      </c>
      <c r="G79" s="26">
        <f>IF(OR(A79="",'Parâmetros'!$B$4=""),"",'Parâmetros'!$B$4)</f>
        <v/>
      </c>
      <c r="H79" s="26">
        <f>IF(OR(A79="",E79="",G79=""),"",IFERROR(E79/60*G79,""))</f>
        <v/>
      </c>
      <c r="I79" s="26">
        <f>IF(OR(A79="",'Parâmetros'!$B$5=""),"",'Parâmetros'!$B$5)</f>
        <v/>
      </c>
      <c r="J79" s="26">
        <f>IF(OR(A79="",E79="",I79=""),"",IFERROR(E79/60*I79,""))</f>
        <v/>
      </c>
      <c r="K79" s="26">
        <f>IF(A79="","",IF(OR(F79="",H79="",J79=""),"",SUM(F79,H79,J79)))</f>
        <v/>
      </c>
      <c r="L79" s="30" t="n"/>
      <c r="M79" s="26">
        <f>IF(A79="","",IF(K79="","",IF(AND(L79="",'Parâmetros'!$B$6=""),"",IFERROR(K79/(1-IF(L79="",'Parâmetros'!$B$6,L79)),""))))</f>
        <v/>
      </c>
      <c r="N79" s="31" t="n"/>
      <c r="O79" s="28">
        <f>IF(OR(A79="",N79="",K79=""),"",IFERROR((N79-K79)/N79,""))</f>
        <v/>
      </c>
      <c r="P79" s="13" t="n"/>
      <c r="Q79" s="18">
        <f>IF(A79="","",IF(COUNTIF($A$5:$A$104,A79)&gt;1,"ID duplicado",IF(OR(B79="",C79="",D79="",E79="",E79&lt;=0,P79=""),"Revisar cadastro",IF(COUNTIFS('Composição'!$B$5:$B$104,A79,'Composição'!$G$5:$G$104,"Ativo")=0,"Incluir materiais",IF(M79="","Revisar cálculo",IF(N79="","Definir preço",IF(N79&lt;M79,"Preço abaixo do sugerido",IF(O79&lt;'Parâmetros'!$B$7,"Margem abaixo do limite","OK"))))))))</f>
        <v/>
      </c>
    </row>
    <row r="80" ht="21" customHeight="1">
      <c r="A80" s="13" t="n"/>
      <c r="B80" s="29" t="n"/>
      <c r="C80" s="13" t="n"/>
      <c r="D80" s="13" t="n"/>
      <c r="E80" s="15" t="n"/>
      <c r="F80" s="27">
        <f>IF(A80="","",IFERROR(SUMIFS('Composição'!$F$5:$F$104,'Composição'!$B$5:$B$104,A80,'Composição'!$G$5:$G$104,"Ativo"),""))</f>
        <v/>
      </c>
      <c r="G80" s="27">
        <f>IF(OR(A80="",'Parâmetros'!$B$4=""),"",'Parâmetros'!$B$4)</f>
        <v/>
      </c>
      <c r="H80" s="27">
        <f>IF(OR(A80="",E80="",G80=""),"",IFERROR(E80/60*G80,""))</f>
        <v/>
      </c>
      <c r="I80" s="27">
        <f>IF(OR(A80="",'Parâmetros'!$B$5=""),"",'Parâmetros'!$B$5)</f>
        <v/>
      </c>
      <c r="J80" s="27">
        <f>IF(OR(A80="",E80="",I80=""),"",IFERROR(E80/60*I80,""))</f>
        <v/>
      </c>
      <c r="K80" s="27">
        <f>IF(A80="","",IF(OR(F80="",H80="",J80=""),"",SUM(F80,H80,J80)))</f>
        <v/>
      </c>
      <c r="L80" s="30" t="n"/>
      <c r="M80" s="27">
        <f>IF(A80="","",IF(K80="","",IF(AND(L80="",'Parâmetros'!$B$6=""),"",IFERROR(K80/(1-IF(L80="",'Parâmetros'!$B$6,L80)),""))))</f>
        <v/>
      </c>
      <c r="N80" s="31" t="n"/>
      <c r="O80" s="32">
        <f>IF(OR(A80="",N80="",K80=""),"",IFERROR((N80-K80)/N80,""))</f>
        <v/>
      </c>
      <c r="P80" s="13" t="n"/>
      <c r="Q80" s="20">
        <f>IF(A80="","",IF(COUNTIF($A$5:$A$104,A80)&gt;1,"ID duplicado",IF(OR(B80="",C80="",D80="",E80="",E80&lt;=0,P80=""),"Revisar cadastro",IF(COUNTIFS('Composição'!$B$5:$B$104,A80,'Composição'!$G$5:$G$104,"Ativo")=0,"Incluir materiais",IF(M80="","Revisar cálculo",IF(N80="","Definir preço",IF(N80&lt;M80,"Preço abaixo do sugerido",IF(O80&lt;'Parâmetros'!$B$7,"Margem abaixo do limite","OK"))))))))</f>
        <v/>
      </c>
    </row>
    <row r="81" ht="21" customHeight="1">
      <c r="A81" s="13" t="n"/>
      <c r="B81" s="29" t="n"/>
      <c r="C81" s="13" t="n"/>
      <c r="D81" s="13" t="n"/>
      <c r="E81" s="15" t="n"/>
      <c r="F81" s="26">
        <f>IF(A81="","",IFERROR(SUMIFS('Composição'!$F$5:$F$104,'Composição'!$B$5:$B$104,A81,'Composição'!$G$5:$G$104,"Ativo"),""))</f>
        <v/>
      </c>
      <c r="G81" s="26">
        <f>IF(OR(A81="",'Parâmetros'!$B$4=""),"",'Parâmetros'!$B$4)</f>
        <v/>
      </c>
      <c r="H81" s="26">
        <f>IF(OR(A81="",E81="",G81=""),"",IFERROR(E81/60*G81,""))</f>
        <v/>
      </c>
      <c r="I81" s="26">
        <f>IF(OR(A81="",'Parâmetros'!$B$5=""),"",'Parâmetros'!$B$5)</f>
        <v/>
      </c>
      <c r="J81" s="26">
        <f>IF(OR(A81="",E81="",I81=""),"",IFERROR(E81/60*I81,""))</f>
        <v/>
      </c>
      <c r="K81" s="26">
        <f>IF(A81="","",IF(OR(F81="",H81="",J81=""),"",SUM(F81,H81,J81)))</f>
        <v/>
      </c>
      <c r="L81" s="30" t="n"/>
      <c r="M81" s="26">
        <f>IF(A81="","",IF(K81="","",IF(AND(L81="",'Parâmetros'!$B$6=""),"",IFERROR(K81/(1-IF(L81="",'Parâmetros'!$B$6,L81)),""))))</f>
        <v/>
      </c>
      <c r="N81" s="31" t="n"/>
      <c r="O81" s="28">
        <f>IF(OR(A81="",N81="",K81=""),"",IFERROR((N81-K81)/N81,""))</f>
        <v/>
      </c>
      <c r="P81" s="13" t="n"/>
      <c r="Q81" s="18">
        <f>IF(A81="","",IF(COUNTIF($A$5:$A$104,A81)&gt;1,"ID duplicado",IF(OR(B81="",C81="",D81="",E81="",E81&lt;=0,P81=""),"Revisar cadastro",IF(COUNTIFS('Composição'!$B$5:$B$104,A81,'Composição'!$G$5:$G$104,"Ativo")=0,"Incluir materiais",IF(M81="","Revisar cálculo",IF(N81="","Definir preço",IF(N81&lt;M81,"Preço abaixo do sugerido",IF(O81&lt;'Parâmetros'!$B$7,"Margem abaixo do limite","OK"))))))))</f>
        <v/>
      </c>
    </row>
    <row r="82" ht="21" customHeight="1">
      <c r="A82" s="13" t="n"/>
      <c r="B82" s="29" t="n"/>
      <c r="C82" s="13" t="n"/>
      <c r="D82" s="13" t="n"/>
      <c r="E82" s="15" t="n"/>
      <c r="F82" s="27">
        <f>IF(A82="","",IFERROR(SUMIFS('Composição'!$F$5:$F$104,'Composição'!$B$5:$B$104,A82,'Composição'!$G$5:$G$104,"Ativo"),""))</f>
        <v/>
      </c>
      <c r="G82" s="27">
        <f>IF(OR(A82="",'Parâmetros'!$B$4=""),"",'Parâmetros'!$B$4)</f>
        <v/>
      </c>
      <c r="H82" s="27">
        <f>IF(OR(A82="",E82="",G82=""),"",IFERROR(E82/60*G82,""))</f>
        <v/>
      </c>
      <c r="I82" s="27">
        <f>IF(OR(A82="",'Parâmetros'!$B$5=""),"",'Parâmetros'!$B$5)</f>
        <v/>
      </c>
      <c r="J82" s="27">
        <f>IF(OR(A82="",E82="",I82=""),"",IFERROR(E82/60*I82,""))</f>
        <v/>
      </c>
      <c r="K82" s="27">
        <f>IF(A82="","",IF(OR(F82="",H82="",J82=""),"",SUM(F82,H82,J82)))</f>
        <v/>
      </c>
      <c r="L82" s="30" t="n"/>
      <c r="M82" s="27">
        <f>IF(A82="","",IF(K82="","",IF(AND(L82="",'Parâmetros'!$B$6=""),"",IFERROR(K82/(1-IF(L82="",'Parâmetros'!$B$6,L82)),""))))</f>
        <v/>
      </c>
      <c r="N82" s="31" t="n"/>
      <c r="O82" s="32">
        <f>IF(OR(A82="",N82="",K82=""),"",IFERROR((N82-K82)/N82,""))</f>
        <v/>
      </c>
      <c r="P82" s="13" t="n"/>
      <c r="Q82" s="20">
        <f>IF(A82="","",IF(COUNTIF($A$5:$A$104,A82)&gt;1,"ID duplicado",IF(OR(B82="",C82="",D82="",E82="",E82&lt;=0,P82=""),"Revisar cadastro",IF(COUNTIFS('Composição'!$B$5:$B$104,A82,'Composição'!$G$5:$G$104,"Ativo")=0,"Incluir materiais",IF(M82="","Revisar cálculo",IF(N82="","Definir preço",IF(N82&lt;M82,"Preço abaixo do sugerido",IF(O82&lt;'Parâmetros'!$B$7,"Margem abaixo do limite","OK"))))))))</f>
        <v/>
      </c>
    </row>
    <row r="83" ht="21" customHeight="1">
      <c r="A83" s="13" t="n"/>
      <c r="B83" s="29" t="n"/>
      <c r="C83" s="13" t="n"/>
      <c r="D83" s="13" t="n"/>
      <c r="E83" s="15" t="n"/>
      <c r="F83" s="26">
        <f>IF(A83="","",IFERROR(SUMIFS('Composição'!$F$5:$F$104,'Composição'!$B$5:$B$104,A83,'Composição'!$G$5:$G$104,"Ativo"),""))</f>
        <v/>
      </c>
      <c r="G83" s="26">
        <f>IF(OR(A83="",'Parâmetros'!$B$4=""),"",'Parâmetros'!$B$4)</f>
        <v/>
      </c>
      <c r="H83" s="26">
        <f>IF(OR(A83="",E83="",G83=""),"",IFERROR(E83/60*G83,""))</f>
        <v/>
      </c>
      <c r="I83" s="26">
        <f>IF(OR(A83="",'Parâmetros'!$B$5=""),"",'Parâmetros'!$B$5)</f>
        <v/>
      </c>
      <c r="J83" s="26">
        <f>IF(OR(A83="",E83="",I83=""),"",IFERROR(E83/60*I83,""))</f>
        <v/>
      </c>
      <c r="K83" s="26">
        <f>IF(A83="","",IF(OR(F83="",H83="",J83=""),"",SUM(F83,H83,J83)))</f>
        <v/>
      </c>
      <c r="L83" s="30" t="n"/>
      <c r="M83" s="26">
        <f>IF(A83="","",IF(K83="","",IF(AND(L83="",'Parâmetros'!$B$6=""),"",IFERROR(K83/(1-IF(L83="",'Parâmetros'!$B$6,L83)),""))))</f>
        <v/>
      </c>
      <c r="N83" s="31" t="n"/>
      <c r="O83" s="28">
        <f>IF(OR(A83="",N83="",K83=""),"",IFERROR((N83-K83)/N83,""))</f>
        <v/>
      </c>
      <c r="P83" s="13" t="n"/>
      <c r="Q83" s="18">
        <f>IF(A83="","",IF(COUNTIF($A$5:$A$104,A83)&gt;1,"ID duplicado",IF(OR(B83="",C83="",D83="",E83="",E83&lt;=0,P83=""),"Revisar cadastro",IF(COUNTIFS('Composição'!$B$5:$B$104,A83,'Composição'!$G$5:$G$104,"Ativo")=0,"Incluir materiais",IF(M83="","Revisar cálculo",IF(N83="","Definir preço",IF(N83&lt;M83,"Preço abaixo do sugerido",IF(O83&lt;'Parâmetros'!$B$7,"Margem abaixo do limite","OK"))))))))</f>
        <v/>
      </c>
    </row>
    <row r="84" ht="21" customHeight="1">
      <c r="A84" s="13" t="n"/>
      <c r="B84" s="29" t="n"/>
      <c r="C84" s="13" t="n"/>
      <c r="D84" s="13" t="n"/>
      <c r="E84" s="15" t="n"/>
      <c r="F84" s="27">
        <f>IF(A84="","",IFERROR(SUMIFS('Composição'!$F$5:$F$104,'Composição'!$B$5:$B$104,A84,'Composição'!$G$5:$G$104,"Ativo"),""))</f>
        <v/>
      </c>
      <c r="G84" s="27">
        <f>IF(OR(A84="",'Parâmetros'!$B$4=""),"",'Parâmetros'!$B$4)</f>
        <v/>
      </c>
      <c r="H84" s="27">
        <f>IF(OR(A84="",E84="",G84=""),"",IFERROR(E84/60*G84,""))</f>
        <v/>
      </c>
      <c r="I84" s="27">
        <f>IF(OR(A84="",'Parâmetros'!$B$5=""),"",'Parâmetros'!$B$5)</f>
        <v/>
      </c>
      <c r="J84" s="27">
        <f>IF(OR(A84="",E84="",I84=""),"",IFERROR(E84/60*I84,""))</f>
        <v/>
      </c>
      <c r="K84" s="27">
        <f>IF(A84="","",IF(OR(F84="",H84="",J84=""),"",SUM(F84,H84,J84)))</f>
        <v/>
      </c>
      <c r="L84" s="30" t="n"/>
      <c r="M84" s="27">
        <f>IF(A84="","",IF(K84="","",IF(AND(L84="",'Parâmetros'!$B$6=""),"",IFERROR(K84/(1-IF(L84="",'Parâmetros'!$B$6,L84)),""))))</f>
        <v/>
      </c>
      <c r="N84" s="31" t="n"/>
      <c r="O84" s="32">
        <f>IF(OR(A84="",N84="",K84=""),"",IFERROR((N84-K84)/N84,""))</f>
        <v/>
      </c>
      <c r="P84" s="13" t="n"/>
      <c r="Q84" s="20">
        <f>IF(A84="","",IF(COUNTIF($A$5:$A$104,A84)&gt;1,"ID duplicado",IF(OR(B84="",C84="",D84="",E84="",E84&lt;=0,P84=""),"Revisar cadastro",IF(COUNTIFS('Composição'!$B$5:$B$104,A84,'Composição'!$G$5:$G$104,"Ativo")=0,"Incluir materiais",IF(M84="","Revisar cálculo",IF(N84="","Definir preço",IF(N84&lt;M84,"Preço abaixo do sugerido",IF(O84&lt;'Parâmetros'!$B$7,"Margem abaixo do limite","OK"))))))))</f>
        <v/>
      </c>
    </row>
    <row r="85" ht="21" customHeight="1">
      <c r="A85" s="13" t="n"/>
      <c r="B85" s="29" t="n"/>
      <c r="C85" s="13" t="n"/>
      <c r="D85" s="13" t="n"/>
      <c r="E85" s="15" t="n"/>
      <c r="F85" s="26">
        <f>IF(A85="","",IFERROR(SUMIFS('Composição'!$F$5:$F$104,'Composição'!$B$5:$B$104,A85,'Composição'!$G$5:$G$104,"Ativo"),""))</f>
        <v/>
      </c>
      <c r="G85" s="26">
        <f>IF(OR(A85="",'Parâmetros'!$B$4=""),"",'Parâmetros'!$B$4)</f>
        <v/>
      </c>
      <c r="H85" s="26">
        <f>IF(OR(A85="",E85="",G85=""),"",IFERROR(E85/60*G85,""))</f>
        <v/>
      </c>
      <c r="I85" s="26">
        <f>IF(OR(A85="",'Parâmetros'!$B$5=""),"",'Parâmetros'!$B$5)</f>
        <v/>
      </c>
      <c r="J85" s="26">
        <f>IF(OR(A85="",E85="",I85=""),"",IFERROR(E85/60*I85,""))</f>
        <v/>
      </c>
      <c r="K85" s="26">
        <f>IF(A85="","",IF(OR(F85="",H85="",J85=""),"",SUM(F85,H85,J85)))</f>
        <v/>
      </c>
      <c r="L85" s="30" t="n"/>
      <c r="M85" s="26">
        <f>IF(A85="","",IF(K85="","",IF(AND(L85="",'Parâmetros'!$B$6=""),"",IFERROR(K85/(1-IF(L85="",'Parâmetros'!$B$6,L85)),""))))</f>
        <v/>
      </c>
      <c r="N85" s="31" t="n"/>
      <c r="O85" s="28">
        <f>IF(OR(A85="",N85="",K85=""),"",IFERROR((N85-K85)/N85,""))</f>
        <v/>
      </c>
      <c r="P85" s="13" t="n"/>
      <c r="Q85" s="18">
        <f>IF(A85="","",IF(COUNTIF($A$5:$A$104,A85)&gt;1,"ID duplicado",IF(OR(B85="",C85="",D85="",E85="",E85&lt;=0,P85=""),"Revisar cadastro",IF(COUNTIFS('Composição'!$B$5:$B$104,A85,'Composição'!$G$5:$G$104,"Ativo")=0,"Incluir materiais",IF(M85="","Revisar cálculo",IF(N85="","Definir preço",IF(N85&lt;M85,"Preço abaixo do sugerido",IF(O85&lt;'Parâmetros'!$B$7,"Margem abaixo do limite","OK"))))))))</f>
        <v/>
      </c>
    </row>
    <row r="86" ht="21" customHeight="1">
      <c r="A86" s="13" t="n"/>
      <c r="B86" s="29" t="n"/>
      <c r="C86" s="13" t="n"/>
      <c r="D86" s="13" t="n"/>
      <c r="E86" s="15" t="n"/>
      <c r="F86" s="27">
        <f>IF(A86="","",IFERROR(SUMIFS('Composição'!$F$5:$F$104,'Composição'!$B$5:$B$104,A86,'Composição'!$G$5:$G$104,"Ativo"),""))</f>
        <v/>
      </c>
      <c r="G86" s="27">
        <f>IF(OR(A86="",'Parâmetros'!$B$4=""),"",'Parâmetros'!$B$4)</f>
        <v/>
      </c>
      <c r="H86" s="27">
        <f>IF(OR(A86="",E86="",G86=""),"",IFERROR(E86/60*G86,""))</f>
        <v/>
      </c>
      <c r="I86" s="27">
        <f>IF(OR(A86="",'Parâmetros'!$B$5=""),"",'Parâmetros'!$B$5)</f>
        <v/>
      </c>
      <c r="J86" s="27">
        <f>IF(OR(A86="",E86="",I86=""),"",IFERROR(E86/60*I86,""))</f>
        <v/>
      </c>
      <c r="K86" s="27">
        <f>IF(A86="","",IF(OR(F86="",H86="",J86=""),"",SUM(F86,H86,J86)))</f>
        <v/>
      </c>
      <c r="L86" s="30" t="n"/>
      <c r="M86" s="27">
        <f>IF(A86="","",IF(K86="","",IF(AND(L86="",'Parâmetros'!$B$6=""),"",IFERROR(K86/(1-IF(L86="",'Parâmetros'!$B$6,L86)),""))))</f>
        <v/>
      </c>
      <c r="N86" s="31" t="n"/>
      <c r="O86" s="32">
        <f>IF(OR(A86="",N86="",K86=""),"",IFERROR((N86-K86)/N86,""))</f>
        <v/>
      </c>
      <c r="P86" s="13" t="n"/>
      <c r="Q86" s="20">
        <f>IF(A86="","",IF(COUNTIF($A$5:$A$104,A86)&gt;1,"ID duplicado",IF(OR(B86="",C86="",D86="",E86="",E86&lt;=0,P86=""),"Revisar cadastro",IF(COUNTIFS('Composição'!$B$5:$B$104,A86,'Composição'!$G$5:$G$104,"Ativo")=0,"Incluir materiais",IF(M86="","Revisar cálculo",IF(N86="","Definir preço",IF(N86&lt;M86,"Preço abaixo do sugerido",IF(O86&lt;'Parâmetros'!$B$7,"Margem abaixo do limite","OK"))))))))</f>
        <v/>
      </c>
    </row>
    <row r="87" ht="21" customHeight="1">
      <c r="A87" s="13" t="n"/>
      <c r="B87" s="29" t="n"/>
      <c r="C87" s="13" t="n"/>
      <c r="D87" s="13" t="n"/>
      <c r="E87" s="15" t="n"/>
      <c r="F87" s="26">
        <f>IF(A87="","",IFERROR(SUMIFS('Composição'!$F$5:$F$104,'Composição'!$B$5:$B$104,A87,'Composição'!$G$5:$G$104,"Ativo"),""))</f>
        <v/>
      </c>
      <c r="G87" s="26">
        <f>IF(OR(A87="",'Parâmetros'!$B$4=""),"",'Parâmetros'!$B$4)</f>
        <v/>
      </c>
      <c r="H87" s="26">
        <f>IF(OR(A87="",E87="",G87=""),"",IFERROR(E87/60*G87,""))</f>
        <v/>
      </c>
      <c r="I87" s="26">
        <f>IF(OR(A87="",'Parâmetros'!$B$5=""),"",'Parâmetros'!$B$5)</f>
        <v/>
      </c>
      <c r="J87" s="26">
        <f>IF(OR(A87="",E87="",I87=""),"",IFERROR(E87/60*I87,""))</f>
        <v/>
      </c>
      <c r="K87" s="26">
        <f>IF(A87="","",IF(OR(F87="",H87="",J87=""),"",SUM(F87,H87,J87)))</f>
        <v/>
      </c>
      <c r="L87" s="30" t="n"/>
      <c r="M87" s="26">
        <f>IF(A87="","",IF(K87="","",IF(AND(L87="",'Parâmetros'!$B$6=""),"",IFERROR(K87/(1-IF(L87="",'Parâmetros'!$B$6,L87)),""))))</f>
        <v/>
      </c>
      <c r="N87" s="31" t="n"/>
      <c r="O87" s="28">
        <f>IF(OR(A87="",N87="",K87=""),"",IFERROR((N87-K87)/N87,""))</f>
        <v/>
      </c>
      <c r="P87" s="13" t="n"/>
      <c r="Q87" s="18">
        <f>IF(A87="","",IF(COUNTIF($A$5:$A$104,A87)&gt;1,"ID duplicado",IF(OR(B87="",C87="",D87="",E87="",E87&lt;=0,P87=""),"Revisar cadastro",IF(COUNTIFS('Composição'!$B$5:$B$104,A87,'Composição'!$G$5:$G$104,"Ativo")=0,"Incluir materiais",IF(M87="","Revisar cálculo",IF(N87="","Definir preço",IF(N87&lt;M87,"Preço abaixo do sugerido",IF(O87&lt;'Parâmetros'!$B$7,"Margem abaixo do limite","OK"))))))))</f>
        <v/>
      </c>
    </row>
    <row r="88" ht="21" customHeight="1">
      <c r="A88" s="13" t="n"/>
      <c r="B88" s="29" t="n"/>
      <c r="C88" s="13" t="n"/>
      <c r="D88" s="13" t="n"/>
      <c r="E88" s="15" t="n"/>
      <c r="F88" s="27">
        <f>IF(A88="","",IFERROR(SUMIFS('Composição'!$F$5:$F$104,'Composição'!$B$5:$B$104,A88,'Composição'!$G$5:$G$104,"Ativo"),""))</f>
        <v/>
      </c>
      <c r="G88" s="27">
        <f>IF(OR(A88="",'Parâmetros'!$B$4=""),"",'Parâmetros'!$B$4)</f>
        <v/>
      </c>
      <c r="H88" s="27">
        <f>IF(OR(A88="",E88="",G88=""),"",IFERROR(E88/60*G88,""))</f>
        <v/>
      </c>
      <c r="I88" s="27">
        <f>IF(OR(A88="",'Parâmetros'!$B$5=""),"",'Parâmetros'!$B$5)</f>
        <v/>
      </c>
      <c r="J88" s="27">
        <f>IF(OR(A88="",E88="",I88=""),"",IFERROR(E88/60*I88,""))</f>
        <v/>
      </c>
      <c r="K88" s="27">
        <f>IF(A88="","",IF(OR(F88="",H88="",J88=""),"",SUM(F88,H88,J88)))</f>
        <v/>
      </c>
      <c r="L88" s="30" t="n"/>
      <c r="M88" s="27">
        <f>IF(A88="","",IF(K88="","",IF(AND(L88="",'Parâmetros'!$B$6=""),"",IFERROR(K88/(1-IF(L88="",'Parâmetros'!$B$6,L88)),""))))</f>
        <v/>
      </c>
      <c r="N88" s="31" t="n"/>
      <c r="O88" s="32">
        <f>IF(OR(A88="",N88="",K88=""),"",IFERROR((N88-K88)/N88,""))</f>
        <v/>
      </c>
      <c r="P88" s="13" t="n"/>
      <c r="Q88" s="20">
        <f>IF(A88="","",IF(COUNTIF($A$5:$A$104,A88)&gt;1,"ID duplicado",IF(OR(B88="",C88="",D88="",E88="",E88&lt;=0,P88=""),"Revisar cadastro",IF(COUNTIFS('Composição'!$B$5:$B$104,A88,'Composição'!$G$5:$G$104,"Ativo")=0,"Incluir materiais",IF(M88="","Revisar cálculo",IF(N88="","Definir preço",IF(N88&lt;M88,"Preço abaixo do sugerido",IF(O88&lt;'Parâmetros'!$B$7,"Margem abaixo do limite","OK"))))))))</f>
        <v/>
      </c>
    </row>
    <row r="89" ht="21" customHeight="1">
      <c r="A89" s="13" t="n"/>
      <c r="B89" s="29" t="n"/>
      <c r="C89" s="13" t="n"/>
      <c r="D89" s="13" t="n"/>
      <c r="E89" s="15" t="n"/>
      <c r="F89" s="26">
        <f>IF(A89="","",IFERROR(SUMIFS('Composição'!$F$5:$F$104,'Composição'!$B$5:$B$104,A89,'Composição'!$G$5:$G$104,"Ativo"),""))</f>
        <v/>
      </c>
      <c r="G89" s="26">
        <f>IF(OR(A89="",'Parâmetros'!$B$4=""),"",'Parâmetros'!$B$4)</f>
        <v/>
      </c>
      <c r="H89" s="26">
        <f>IF(OR(A89="",E89="",G89=""),"",IFERROR(E89/60*G89,""))</f>
        <v/>
      </c>
      <c r="I89" s="26">
        <f>IF(OR(A89="",'Parâmetros'!$B$5=""),"",'Parâmetros'!$B$5)</f>
        <v/>
      </c>
      <c r="J89" s="26">
        <f>IF(OR(A89="",E89="",I89=""),"",IFERROR(E89/60*I89,""))</f>
        <v/>
      </c>
      <c r="K89" s="26">
        <f>IF(A89="","",IF(OR(F89="",H89="",J89=""),"",SUM(F89,H89,J89)))</f>
        <v/>
      </c>
      <c r="L89" s="30" t="n"/>
      <c r="M89" s="26">
        <f>IF(A89="","",IF(K89="","",IF(AND(L89="",'Parâmetros'!$B$6=""),"",IFERROR(K89/(1-IF(L89="",'Parâmetros'!$B$6,L89)),""))))</f>
        <v/>
      </c>
      <c r="N89" s="31" t="n"/>
      <c r="O89" s="28">
        <f>IF(OR(A89="",N89="",K89=""),"",IFERROR((N89-K89)/N89,""))</f>
        <v/>
      </c>
      <c r="P89" s="13" t="n"/>
      <c r="Q89" s="18">
        <f>IF(A89="","",IF(COUNTIF($A$5:$A$104,A89)&gt;1,"ID duplicado",IF(OR(B89="",C89="",D89="",E89="",E89&lt;=0,P89=""),"Revisar cadastro",IF(COUNTIFS('Composição'!$B$5:$B$104,A89,'Composição'!$G$5:$G$104,"Ativo")=0,"Incluir materiais",IF(M89="","Revisar cálculo",IF(N89="","Definir preço",IF(N89&lt;M89,"Preço abaixo do sugerido",IF(O89&lt;'Parâmetros'!$B$7,"Margem abaixo do limite","OK"))))))))</f>
        <v/>
      </c>
    </row>
    <row r="90" ht="21" customHeight="1">
      <c r="A90" s="13" t="n"/>
      <c r="B90" s="29" t="n"/>
      <c r="C90" s="13" t="n"/>
      <c r="D90" s="13" t="n"/>
      <c r="E90" s="15" t="n"/>
      <c r="F90" s="27">
        <f>IF(A90="","",IFERROR(SUMIFS('Composição'!$F$5:$F$104,'Composição'!$B$5:$B$104,A90,'Composição'!$G$5:$G$104,"Ativo"),""))</f>
        <v/>
      </c>
      <c r="G90" s="27">
        <f>IF(OR(A90="",'Parâmetros'!$B$4=""),"",'Parâmetros'!$B$4)</f>
        <v/>
      </c>
      <c r="H90" s="27">
        <f>IF(OR(A90="",E90="",G90=""),"",IFERROR(E90/60*G90,""))</f>
        <v/>
      </c>
      <c r="I90" s="27">
        <f>IF(OR(A90="",'Parâmetros'!$B$5=""),"",'Parâmetros'!$B$5)</f>
        <v/>
      </c>
      <c r="J90" s="27">
        <f>IF(OR(A90="",E90="",I90=""),"",IFERROR(E90/60*I90,""))</f>
        <v/>
      </c>
      <c r="K90" s="27">
        <f>IF(A90="","",IF(OR(F90="",H90="",J90=""),"",SUM(F90,H90,J90)))</f>
        <v/>
      </c>
      <c r="L90" s="30" t="n"/>
      <c r="M90" s="27">
        <f>IF(A90="","",IF(K90="","",IF(AND(L90="",'Parâmetros'!$B$6=""),"",IFERROR(K90/(1-IF(L90="",'Parâmetros'!$B$6,L90)),""))))</f>
        <v/>
      </c>
      <c r="N90" s="31" t="n"/>
      <c r="O90" s="32">
        <f>IF(OR(A90="",N90="",K90=""),"",IFERROR((N90-K90)/N90,""))</f>
        <v/>
      </c>
      <c r="P90" s="13" t="n"/>
      <c r="Q90" s="20">
        <f>IF(A90="","",IF(COUNTIF($A$5:$A$104,A90)&gt;1,"ID duplicado",IF(OR(B90="",C90="",D90="",E90="",E90&lt;=0,P90=""),"Revisar cadastro",IF(COUNTIFS('Composição'!$B$5:$B$104,A90,'Composição'!$G$5:$G$104,"Ativo")=0,"Incluir materiais",IF(M90="","Revisar cálculo",IF(N90="","Definir preço",IF(N90&lt;M90,"Preço abaixo do sugerido",IF(O90&lt;'Parâmetros'!$B$7,"Margem abaixo do limite","OK"))))))))</f>
        <v/>
      </c>
    </row>
    <row r="91" ht="21" customHeight="1">
      <c r="A91" s="13" t="n"/>
      <c r="B91" s="29" t="n"/>
      <c r="C91" s="13" t="n"/>
      <c r="D91" s="13" t="n"/>
      <c r="E91" s="15" t="n"/>
      <c r="F91" s="26">
        <f>IF(A91="","",IFERROR(SUMIFS('Composição'!$F$5:$F$104,'Composição'!$B$5:$B$104,A91,'Composição'!$G$5:$G$104,"Ativo"),""))</f>
        <v/>
      </c>
      <c r="G91" s="26">
        <f>IF(OR(A91="",'Parâmetros'!$B$4=""),"",'Parâmetros'!$B$4)</f>
        <v/>
      </c>
      <c r="H91" s="26">
        <f>IF(OR(A91="",E91="",G91=""),"",IFERROR(E91/60*G91,""))</f>
        <v/>
      </c>
      <c r="I91" s="26">
        <f>IF(OR(A91="",'Parâmetros'!$B$5=""),"",'Parâmetros'!$B$5)</f>
        <v/>
      </c>
      <c r="J91" s="26">
        <f>IF(OR(A91="",E91="",I91=""),"",IFERROR(E91/60*I91,""))</f>
        <v/>
      </c>
      <c r="K91" s="26">
        <f>IF(A91="","",IF(OR(F91="",H91="",J91=""),"",SUM(F91,H91,J91)))</f>
        <v/>
      </c>
      <c r="L91" s="30" t="n"/>
      <c r="M91" s="26">
        <f>IF(A91="","",IF(K91="","",IF(AND(L91="",'Parâmetros'!$B$6=""),"",IFERROR(K91/(1-IF(L91="",'Parâmetros'!$B$6,L91)),""))))</f>
        <v/>
      </c>
      <c r="N91" s="31" t="n"/>
      <c r="O91" s="28">
        <f>IF(OR(A91="",N91="",K91=""),"",IFERROR((N91-K91)/N91,""))</f>
        <v/>
      </c>
      <c r="P91" s="13" t="n"/>
      <c r="Q91" s="18">
        <f>IF(A91="","",IF(COUNTIF($A$5:$A$104,A91)&gt;1,"ID duplicado",IF(OR(B91="",C91="",D91="",E91="",E91&lt;=0,P91=""),"Revisar cadastro",IF(COUNTIFS('Composição'!$B$5:$B$104,A91,'Composição'!$G$5:$G$104,"Ativo")=0,"Incluir materiais",IF(M91="","Revisar cálculo",IF(N91="","Definir preço",IF(N91&lt;M91,"Preço abaixo do sugerido",IF(O91&lt;'Parâmetros'!$B$7,"Margem abaixo do limite","OK"))))))))</f>
        <v/>
      </c>
    </row>
    <row r="92" ht="21" customHeight="1">
      <c r="A92" s="13" t="n"/>
      <c r="B92" s="29" t="n"/>
      <c r="C92" s="13" t="n"/>
      <c r="D92" s="13" t="n"/>
      <c r="E92" s="15" t="n"/>
      <c r="F92" s="27">
        <f>IF(A92="","",IFERROR(SUMIFS('Composição'!$F$5:$F$104,'Composição'!$B$5:$B$104,A92,'Composição'!$G$5:$G$104,"Ativo"),""))</f>
        <v/>
      </c>
      <c r="G92" s="27">
        <f>IF(OR(A92="",'Parâmetros'!$B$4=""),"",'Parâmetros'!$B$4)</f>
        <v/>
      </c>
      <c r="H92" s="27">
        <f>IF(OR(A92="",E92="",G92=""),"",IFERROR(E92/60*G92,""))</f>
        <v/>
      </c>
      <c r="I92" s="27">
        <f>IF(OR(A92="",'Parâmetros'!$B$5=""),"",'Parâmetros'!$B$5)</f>
        <v/>
      </c>
      <c r="J92" s="27">
        <f>IF(OR(A92="",E92="",I92=""),"",IFERROR(E92/60*I92,""))</f>
        <v/>
      </c>
      <c r="K92" s="27">
        <f>IF(A92="","",IF(OR(F92="",H92="",J92=""),"",SUM(F92,H92,J92)))</f>
        <v/>
      </c>
      <c r="L92" s="30" t="n"/>
      <c r="M92" s="27">
        <f>IF(A92="","",IF(K92="","",IF(AND(L92="",'Parâmetros'!$B$6=""),"",IFERROR(K92/(1-IF(L92="",'Parâmetros'!$B$6,L92)),""))))</f>
        <v/>
      </c>
      <c r="N92" s="31" t="n"/>
      <c r="O92" s="32">
        <f>IF(OR(A92="",N92="",K92=""),"",IFERROR((N92-K92)/N92,""))</f>
        <v/>
      </c>
      <c r="P92" s="13" t="n"/>
      <c r="Q92" s="20">
        <f>IF(A92="","",IF(COUNTIF($A$5:$A$104,A92)&gt;1,"ID duplicado",IF(OR(B92="",C92="",D92="",E92="",E92&lt;=0,P92=""),"Revisar cadastro",IF(COUNTIFS('Composição'!$B$5:$B$104,A92,'Composição'!$G$5:$G$104,"Ativo")=0,"Incluir materiais",IF(M92="","Revisar cálculo",IF(N92="","Definir preço",IF(N92&lt;M92,"Preço abaixo do sugerido",IF(O92&lt;'Parâmetros'!$B$7,"Margem abaixo do limite","OK"))))))))</f>
        <v/>
      </c>
    </row>
    <row r="93" ht="21" customHeight="1">
      <c r="A93" s="13" t="n"/>
      <c r="B93" s="29" t="n"/>
      <c r="C93" s="13" t="n"/>
      <c r="D93" s="13" t="n"/>
      <c r="E93" s="15" t="n"/>
      <c r="F93" s="26">
        <f>IF(A93="","",IFERROR(SUMIFS('Composição'!$F$5:$F$104,'Composição'!$B$5:$B$104,A93,'Composição'!$G$5:$G$104,"Ativo"),""))</f>
        <v/>
      </c>
      <c r="G93" s="26">
        <f>IF(OR(A93="",'Parâmetros'!$B$4=""),"",'Parâmetros'!$B$4)</f>
        <v/>
      </c>
      <c r="H93" s="26">
        <f>IF(OR(A93="",E93="",G93=""),"",IFERROR(E93/60*G93,""))</f>
        <v/>
      </c>
      <c r="I93" s="26">
        <f>IF(OR(A93="",'Parâmetros'!$B$5=""),"",'Parâmetros'!$B$5)</f>
        <v/>
      </c>
      <c r="J93" s="26">
        <f>IF(OR(A93="",E93="",I93=""),"",IFERROR(E93/60*I93,""))</f>
        <v/>
      </c>
      <c r="K93" s="26">
        <f>IF(A93="","",IF(OR(F93="",H93="",J93=""),"",SUM(F93,H93,J93)))</f>
        <v/>
      </c>
      <c r="L93" s="30" t="n"/>
      <c r="M93" s="26">
        <f>IF(A93="","",IF(K93="","",IF(AND(L93="",'Parâmetros'!$B$6=""),"",IFERROR(K93/(1-IF(L93="",'Parâmetros'!$B$6,L93)),""))))</f>
        <v/>
      </c>
      <c r="N93" s="31" t="n"/>
      <c r="O93" s="28">
        <f>IF(OR(A93="",N93="",K93=""),"",IFERROR((N93-K93)/N93,""))</f>
        <v/>
      </c>
      <c r="P93" s="13" t="n"/>
      <c r="Q93" s="18">
        <f>IF(A93="","",IF(COUNTIF($A$5:$A$104,A93)&gt;1,"ID duplicado",IF(OR(B93="",C93="",D93="",E93="",E93&lt;=0,P93=""),"Revisar cadastro",IF(COUNTIFS('Composição'!$B$5:$B$104,A93,'Composição'!$G$5:$G$104,"Ativo")=0,"Incluir materiais",IF(M93="","Revisar cálculo",IF(N93="","Definir preço",IF(N93&lt;M93,"Preço abaixo do sugerido",IF(O93&lt;'Parâmetros'!$B$7,"Margem abaixo do limite","OK"))))))))</f>
        <v/>
      </c>
    </row>
    <row r="94" ht="21" customHeight="1">
      <c r="A94" s="13" t="n"/>
      <c r="B94" s="29" t="n"/>
      <c r="C94" s="13" t="n"/>
      <c r="D94" s="13" t="n"/>
      <c r="E94" s="15" t="n"/>
      <c r="F94" s="27">
        <f>IF(A94="","",IFERROR(SUMIFS('Composição'!$F$5:$F$104,'Composição'!$B$5:$B$104,A94,'Composição'!$G$5:$G$104,"Ativo"),""))</f>
        <v/>
      </c>
      <c r="G94" s="27">
        <f>IF(OR(A94="",'Parâmetros'!$B$4=""),"",'Parâmetros'!$B$4)</f>
        <v/>
      </c>
      <c r="H94" s="27">
        <f>IF(OR(A94="",E94="",G94=""),"",IFERROR(E94/60*G94,""))</f>
        <v/>
      </c>
      <c r="I94" s="27">
        <f>IF(OR(A94="",'Parâmetros'!$B$5=""),"",'Parâmetros'!$B$5)</f>
        <v/>
      </c>
      <c r="J94" s="27">
        <f>IF(OR(A94="",E94="",I94=""),"",IFERROR(E94/60*I94,""))</f>
        <v/>
      </c>
      <c r="K94" s="27">
        <f>IF(A94="","",IF(OR(F94="",H94="",J94=""),"",SUM(F94,H94,J94)))</f>
        <v/>
      </c>
      <c r="L94" s="30" t="n"/>
      <c r="M94" s="27">
        <f>IF(A94="","",IF(K94="","",IF(AND(L94="",'Parâmetros'!$B$6=""),"",IFERROR(K94/(1-IF(L94="",'Parâmetros'!$B$6,L94)),""))))</f>
        <v/>
      </c>
      <c r="N94" s="31" t="n"/>
      <c r="O94" s="32">
        <f>IF(OR(A94="",N94="",K94=""),"",IFERROR((N94-K94)/N94,""))</f>
        <v/>
      </c>
      <c r="P94" s="13" t="n"/>
      <c r="Q94" s="20">
        <f>IF(A94="","",IF(COUNTIF($A$5:$A$104,A94)&gt;1,"ID duplicado",IF(OR(B94="",C94="",D94="",E94="",E94&lt;=0,P94=""),"Revisar cadastro",IF(COUNTIFS('Composição'!$B$5:$B$104,A94,'Composição'!$G$5:$G$104,"Ativo")=0,"Incluir materiais",IF(M94="","Revisar cálculo",IF(N94="","Definir preço",IF(N94&lt;M94,"Preço abaixo do sugerido",IF(O94&lt;'Parâmetros'!$B$7,"Margem abaixo do limite","OK"))))))))</f>
        <v/>
      </c>
    </row>
    <row r="95" ht="21" customHeight="1">
      <c r="A95" s="13" t="n"/>
      <c r="B95" s="29" t="n"/>
      <c r="C95" s="13" t="n"/>
      <c r="D95" s="13" t="n"/>
      <c r="E95" s="15" t="n"/>
      <c r="F95" s="26">
        <f>IF(A95="","",IFERROR(SUMIFS('Composição'!$F$5:$F$104,'Composição'!$B$5:$B$104,A95,'Composição'!$G$5:$G$104,"Ativo"),""))</f>
        <v/>
      </c>
      <c r="G95" s="26">
        <f>IF(OR(A95="",'Parâmetros'!$B$4=""),"",'Parâmetros'!$B$4)</f>
        <v/>
      </c>
      <c r="H95" s="26">
        <f>IF(OR(A95="",E95="",G95=""),"",IFERROR(E95/60*G95,""))</f>
        <v/>
      </c>
      <c r="I95" s="26">
        <f>IF(OR(A95="",'Parâmetros'!$B$5=""),"",'Parâmetros'!$B$5)</f>
        <v/>
      </c>
      <c r="J95" s="26">
        <f>IF(OR(A95="",E95="",I95=""),"",IFERROR(E95/60*I95,""))</f>
        <v/>
      </c>
      <c r="K95" s="26">
        <f>IF(A95="","",IF(OR(F95="",H95="",J95=""),"",SUM(F95,H95,J95)))</f>
        <v/>
      </c>
      <c r="L95" s="30" t="n"/>
      <c r="M95" s="26">
        <f>IF(A95="","",IF(K95="","",IF(AND(L95="",'Parâmetros'!$B$6=""),"",IFERROR(K95/(1-IF(L95="",'Parâmetros'!$B$6,L95)),""))))</f>
        <v/>
      </c>
      <c r="N95" s="31" t="n"/>
      <c r="O95" s="28">
        <f>IF(OR(A95="",N95="",K95=""),"",IFERROR((N95-K95)/N95,""))</f>
        <v/>
      </c>
      <c r="P95" s="13" t="n"/>
      <c r="Q95" s="18">
        <f>IF(A95="","",IF(COUNTIF($A$5:$A$104,A95)&gt;1,"ID duplicado",IF(OR(B95="",C95="",D95="",E95="",E95&lt;=0,P95=""),"Revisar cadastro",IF(COUNTIFS('Composição'!$B$5:$B$104,A95,'Composição'!$G$5:$G$104,"Ativo")=0,"Incluir materiais",IF(M95="","Revisar cálculo",IF(N95="","Definir preço",IF(N95&lt;M95,"Preço abaixo do sugerido",IF(O95&lt;'Parâmetros'!$B$7,"Margem abaixo do limite","OK"))))))))</f>
        <v/>
      </c>
    </row>
    <row r="96" ht="21" customHeight="1">
      <c r="A96" s="13" t="n"/>
      <c r="B96" s="29" t="n"/>
      <c r="C96" s="13" t="n"/>
      <c r="D96" s="13" t="n"/>
      <c r="E96" s="15" t="n"/>
      <c r="F96" s="27">
        <f>IF(A96="","",IFERROR(SUMIFS('Composição'!$F$5:$F$104,'Composição'!$B$5:$B$104,A96,'Composição'!$G$5:$G$104,"Ativo"),""))</f>
        <v/>
      </c>
      <c r="G96" s="27">
        <f>IF(OR(A96="",'Parâmetros'!$B$4=""),"",'Parâmetros'!$B$4)</f>
        <v/>
      </c>
      <c r="H96" s="27">
        <f>IF(OR(A96="",E96="",G96=""),"",IFERROR(E96/60*G96,""))</f>
        <v/>
      </c>
      <c r="I96" s="27">
        <f>IF(OR(A96="",'Parâmetros'!$B$5=""),"",'Parâmetros'!$B$5)</f>
        <v/>
      </c>
      <c r="J96" s="27">
        <f>IF(OR(A96="",E96="",I96=""),"",IFERROR(E96/60*I96,""))</f>
        <v/>
      </c>
      <c r="K96" s="27">
        <f>IF(A96="","",IF(OR(F96="",H96="",J96=""),"",SUM(F96,H96,J96)))</f>
        <v/>
      </c>
      <c r="L96" s="30" t="n"/>
      <c r="M96" s="27">
        <f>IF(A96="","",IF(K96="","",IF(AND(L96="",'Parâmetros'!$B$6=""),"",IFERROR(K96/(1-IF(L96="",'Parâmetros'!$B$6,L96)),""))))</f>
        <v/>
      </c>
      <c r="N96" s="31" t="n"/>
      <c r="O96" s="32">
        <f>IF(OR(A96="",N96="",K96=""),"",IFERROR((N96-K96)/N96,""))</f>
        <v/>
      </c>
      <c r="P96" s="13" t="n"/>
      <c r="Q96" s="20">
        <f>IF(A96="","",IF(COUNTIF($A$5:$A$104,A96)&gt;1,"ID duplicado",IF(OR(B96="",C96="",D96="",E96="",E96&lt;=0,P96=""),"Revisar cadastro",IF(COUNTIFS('Composição'!$B$5:$B$104,A96,'Composição'!$G$5:$G$104,"Ativo")=0,"Incluir materiais",IF(M96="","Revisar cálculo",IF(N96="","Definir preço",IF(N96&lt;M96,"Preço abaixo do sugerido",IF(O96&lt;'Parâmetros'!$B$7,"Margem abaixo do limite","OK"))))))))</f>
        <v/>
      </c>
    </row>
    <row r="97" ht="21" customHeight="1">
      <c r="A97" s="13" t="n"/>
      <c r="B97" s="29" t="n"/>
      <c r="C97" s="13" t="n"/>
      <c r="D97" s="13" t="n"/>
      <c r="E97" s="15" t="n"/>
      <c r="F97" s="26">
        <f>IF(A97="","",IFERROR(SUMIFS('Composição'!$F$5:$F$104,'Composição'!$B$5:$B$104,A97,'Composição'!$G$5:$G$104,"Ativo"),""))</f>
        <v/>
      </c>
      <c r="G97" s="26">
        <f>IF(OR(A97="",'Parâmetros'!$B$4=""),"",'Parâmetros'!$B$4)</f>
        <v/>
      </c>
      <c r="H97" s="26">
        <f>IF(OR(A97="",E97="",G97=""),"",IFERROR(E97/60*G97,""))</f>
        <v/>
      </c>
      <c r="I97" s="26">
        <f>IF(OR(A97="",'Parâmetros'!$B$5=""),"",'Parâmetros'!$B$5)</f>
        <v/>
      </c>
      <c r="J97" s="26">
        <f>IF(OR(A97="",E97="",I97=""),"",IFERROR(E97/60*I97,""))</f>
        <v/>
      </c>
      <c r="K97" s="26">
        <f>IF(A97="","",IF(OR(F97="",H97="",J97=""),"",SUM(F97,H97,J97)))</f>
        <v/>
      </c>
      <c r="L97" s="30" t="n"/>
      <c r="M97" s="26">
        <f>IF(A97="","",IF(K97="","",IF(AND(L97="",'Parâmetros'!$B$6=""),"",IFERROR(K97/(1-IF(L97="",'Parâmetros'!$B$6,L97)),""))))</f>
        <v/>
      </c>
      <c r="N97" s="31" t="n"/>
      <c r="O97" s="28">
        <f>IF(OR(A97="",N97="",K97=""),"",IFERROR((N97-K97)/N97,""))</f>
        <v/>
      </c>
      <c r="P97" s="13" t="n"/>
      <c r="Q97" s="18">
        <f>IF(A97="","",IF(COUNTIF($A$5:$A$104,A97)&gt;1,"ID duplicado",IF(OR(B97="",C97="",D97="",E97="",E97&lt;=0,P97=""),"Revisar cadastro",IF(COUNTIFS('Composição'!$B$5:$B$104,A97,'Composição'!$G$5:$G$104,"Ativo")=0,"Incluir materiais",IF(M97="","Revisar cálculo",IF(N97="","Definir preço",IF(N97&lt;M97,"Preço abaixo do sugerido",IF(O97&lt;'Parâmetros'!$B$7,"Margem abaixo do limite","OK"))))))))</f>
        <v/>
      </c>
    </row>
    <row r="98" ht="21" customHeight="1">
      <c r="A98" s="13" t="n"/>
      <c r="B98" s="29" t="n"/>
      <c r="C98" s="13" t="n"/>
      <c r="D98" s="13" t="n"/>
      <c r="E98" s="15" t="n"/>
      <c r="F98" s="27">
        <f>IF(A98="","",IFERROR(SUMIFS('Composição'!$F$5:$F$104,'Composição'!$B$5:$B$104,A98,'Composição'!$G$5:$G$104,"Ativo"),""))</f>
        <v/>
      </c>
      <c r="G98" s="27">
        <f>IF(OR(A98="",'Parâmetros'!$B$4=""),"",'Parâmetros'!$B$4)</f>
        <v/>
      </c>
      <c r="H98" s="27">
        <f>IF(OR(A98="",E98="",G98=""),"",IFERROR(E98/60*G98,""))</f>
        <v/>
      </c>
      <c r="I98" s="27">
        <f>IF(OR(A98="",'Parâmetros'!$B$5=""),"",'Parâmetros'!$B$5)</f>
        <v/>
      </c>
      <c r="J98" s="27">
        <f>IF(OR(A98="",E98="",I98=""),"",IFERROR(E98/60*I98,""))</f>
        <v/>
      </c>
      <c r="K98" s="27">
        <f>IF(A98="","",IF(OR(F98="",H98="",J98=""),"",SUM(F98,H98,J98)))</f>
        <v/>
      </c>
      <c r="L98" s="30" t="n"/>
      <c r="M98" s="27">
        <f>IF(A98="","",IF(K98="","",IF(AND(L98="",'Parâmetros'!$B$6=""),"",IFERROR(K98/(1-IF(L98="",'Parâmetros'!$B$6,L98)),""))))</f>
        <v/>
      </c>
      <c r="N98" s="31" t="n"/>
      <c r="O98" s="32">
        <f>IF(OR(A98="",N98="",K98=""),"",IFERROR((N98-K98)/N98,""))</f>
        <v/>
      </c>
      <c r="P98" s="13" t="n"/>
      <c r="Q98" s="20">
        <f>IF(A98="","",IF(COUNTIF($A$5:$A$104,A98)&gt;1,"ID duplicado",IF(OR(B98="",C98="",D98="",E98="",E98&lt;=0,P98=""),"Revisar cadastro",IF(COUNTIFS('Composição'!$B$5:$B$104,A98,'Composição'!$G$5:$G$104,"Ativo")=0,"Incluir materiais",IF(M98="","Revisar cálculo",IF(N98="","Definir preço",IF(N98&lt;M98,"Preço abaixo do sugerido",IF(O98&lt;'Parâmetros'!$B$7,"Margem abaixo do limite","OK"))))))))</f>
        <v/>
      </c>
    </row>
    <row r="99" ht="21" customHeight="1">
      <c r="A99" s="13" t="n"/>
      <c r="B99" s="29" t="n"/>
      <c r="C99" s="13" t="n"/>
      <c r="D99" s="13" t="n"/>
      <c r="E99" s="15" t="n"/>
      <c r="F99" s="26">
        <f>IF(A99="","",IFERROR(SUMIFS('Composição'!$F$5:$F$104,'Composição'!$B$5:$B$104,A99,'Composição'!$G$5:$G$104,"Ativo"),""))</f>
        <v/>
      </c>
      <c r="G99" s="26">
        <f>IF(OR(A99="",'Parâmetros'!$B$4=""),"",'Parâmetros'!$B$4)</f>
        <v/>
      </c>
      <c r="H99" s="26">
        <f>IF(OR(A99="",E99="",G99=""),"",IFERROR(E99/60*G99,""))</f>
        <v/>
      </c>
      <c r="I99" s="26">
        <f>IF(OR(A99="",'Parâmetros'!$B$5=""),"",'Parâmetros'!$B$5)</f>
        <v/>
      </c>
      <c r="J99" s="26">
        <f>IF(OR(A99="",E99="",I99=""),"",IFERROR(E99/60*I99,""))</f>
        <v/>
      </c>
      <c r="K99" s="26">
        <f>IF(A99="","",IF(OR(F99="",H99="",J99=""),"",SUM(F99,H99,J99)))</f>
        <v/>
      </c>
      <c r="L99" s="30" t="n"/>
      <c r="M99" s="26">
        <f>IF(A99="","",IF(K99="","",IF(AND(L99="",'Parâmetros'!$B$6=""),"",IFERROR(K99/(1-IF(L99="",'Parâmetros'!$B$6,L99)),""))))</f>
        <v/>
      </c>
      <c r="N99" s="31" t="n"/>
      <c r="O99" s="28">
        <f>IF(OR(A99="",N99="",K99=""),"",IFERROR((N99-K99)/N99,""))</f>
        <v/>
      </c>
      <c r="P99" s="13" t="n"/>
      <c r="Q99" s="18">
        <f>IF(A99="","",IF(COUNTIF($A$5:$A$104,A99)&gt;1,"ID duplicado",IF(OR(B99="",C99="",D99="",E99="",E99&lt;=0,P99=""),"Revisar cadastro",IF(COUNTIFS('Composição'!$B$5:$B$104,A99,'Composição'!$G$5:$G$104,"Ativo")=0,"Incluir materiais",IF(M99="","Revisar cálculo",IF(N99="","Definir preço",IF(N99&lt;M99,"Preço abaixo do sugerido",IF(O99&lt;'Parâmetros'!$B$7,"Margem abaixo do limite","OK"))))))))</f>
        <v/>
      </c>
    </row>
    <row r="100" ht="21" customHeight="1">
      <c r="A100" s="13" t="n"/>
      <c r="B100" s="29" t="n"/>
      <c r="C100" s="13" t="n"/>
      <c r="D100" s="13" t="n"/>
      <c r="E100" s="15" t="n"/>
      <c r="F100" s="27">
        <f>IF(A100="","",IFERROR(SUMIFS('Composição'!$F$5:$F$104,'Composição'!$B$5:$B$104,A100,'Composição'!$G$5:$G$104,"Ativo"),""))</f>
        <v/>
      </c>
      <c r="G100" s="27">
        <f>IF(OR(A100="",'Parâmetros'!$B$4=""),"",'Parâmetros'!$B$4)</f>
        <v/>
      </c>
      <c r="H100" s="27">
        <f>IF(OR(A100="",E100="",G100=""),"",IFERROR(E100/60*G100,""))</f>
        <v/>
      </c>
      <c r="I100" s="27">
        <f>IF(OR(A100="",'Parâmetros'!$B$5=""),"",'Parâmetros'!$B$5)</f>
        <v/>
      </c>
      <c r="J100" s="27">
        <f>IF(OR(A100="",E100="",I100=""),"",IFERROR(E100/60*I100,""))</f>
        <v/>
      </c>
      <c r="K100" s="27">
        <f>IF(A100="","",IF(OR(F100="",H100="",J100=""),"",SUM(F100,H100,J100)))</f>
        <v/>
      </c>
      <c r="L100" s="30" t="n"/>
      <c r="M100" s="27">
        <f>IF(A100="","",IF(K100="","",IF(AND(L100="",'Parâmetros'!$B$6=""),"",IFERROR(K100/(1-IF(L100="",'Parâmetros'!$B$6,L100)),""))))</f>
        <v/>
      </c>
      <c r="N100" s="31" t="n"/>
      <c r="O100" s="32">
        <f>IF(OR(A100="",N100="",K100=""),"",IFERROR((N100-K100)/N100,""))</f>
        <v/>
      </c>
      <c r="P100" s="13" t="n"/>
      <c r="Q100" s="20">
        <f>IF(A100="","",IF(COUNTIF($A$5:$A$104,A100)&gt;1,"ID duplicado",IF(OR(B100="",C100="",D100="",E100="",E100&lt;=0,P100=""),"Revisar cadastro",IF(COUNTIFS('Composição'!$B$5:$B$104,A100,'Composição'!$G$5:$G$104,"Ativo")=0,"Incluir materiais",IF(M100="","Revisar cálculo",IF(N100="","Definir preço",IF(N100&lt;M100,"Preço abaixo do sugerido",IF(O100&lt;'Parâmetros'!$B$7,"Margem abaixo do limite","OK"))))))))</f>
        <v/>
      </c>
    </row>
    <row r="101" ht="21" customHeight="1">
      <c r="A101" s="13" t="n"/>
      <c r="B101" s="29" t="n"/>
      <c r="C101" s="13" t="n"/>
      <c r="D101" s="13" t="n"/>
      <c r="E101" s="15" t="n"/>
      <c r="F101" s="26">
        <f>IF(A101="","",IFERROR(SUMIFS('Composição'!$F$5:$F$104,'Composição'!$B$5:$B$104,A101,'Composição'!$G$5:$G$104,"Ativo"),""))</f>
        <v/>
      </c>
      <c r="G101" s="26">
        <f>IF(OR(A101="",'Parâmetros'!$B$4=""),"",'Parâmetros'!$B$4)</f>
        <v/>
      </c>
      <c r="H101" s="26">
        <f>IF(OR(A101="",E101="",G101=""),"",IFERROR(E101/60*G101,""))</f>
        <v/>
      </c>
      <c r="I101" s="26">
        <f>IF(OR(A101="",'Parâmetros'!$B$5=""),"",'Parâmetros'!$B$5)</f>
        <v/>
      </c>
      <c r="J101" s="26">
        <f>IF(OR(A101="",E101="",I101=""),"",IFERROR(E101/60*I101,""))</f>
        <v/>
      </c>
      <c r="K101" s="26">
        <f>IF(A101="","",IF(OR(F101="",H101="",J101=""),"",SUM(F101,H101,J101)))</f>
        <v/>
      </c>
      <c r="L101" s="30" t="n"/>
      <c r="M101" s="26">
        <f>IF(A101="","",IF(K101="","",IF(AND(L101="",'Parâmetros'!$B$6=""),"",IFERROR(K101/(1-IF(L101="",'Parâmetros'!$B$6,L101)),""))))</f>
        <v/>
      </c>
      <c r="N101" s="31" t="n"/>
      <c r="O101" s="28">
        <f>IF(OR(A101="",N101="",K101=""),"",IFERROR((N101-K101)/N101,""))</f>
        <v/>
      </c>
      <c r="P101" s="13" t="n"/>
      <c r="Q101" s="18">
        <f>IF(A101="","",IF(COUNTIF($A$5:$A$104,A101)&gt;1,"ID duplicado",IF(OR(B101="",C101="",D101="",E101="",E101&lt;=0,P101=""),"Revisar cadastro",IF(COUNTIFS('Composição'!$B$5:$B$104,A101,'Composição'!$G$5:$G$104,"Ativo")=0,"Incluir materiais",IF(M101="","Revisar cálculo",IF(N101="","Definir preço",IF(N101&lt;M101,"Preço abaixo do sugerido",IF(O101&lt;'Parâmetros'!$B$7,"Margem abaixo do limite","OK"))))))))</f>
        <v/>
      </c>
    </row>
    <row r="102" ht="21" customHeight="1">
      <c r="A102" s="13" t="n"/>
      <c r="B102" s="29" t="n"/>
      <c r="C102" s="13" t="n"/>
      <c r="D102" s="13" t="n"/>
      <c r="E102" s="15" t="n"/>
      <c r="F102" s="27">
        <f>IF(A102="","",IFERROR(SUMIFS('Composição'!$F$5:$F$104,'Composição'!$B$5:$B$104,A102,'Composição'!$G$5:$G$104,"Ativo"),""))</f>
        <v/>
      </c>
      <c r="G102" s="27">
        <f>IF(OR(A102="",'Parâmetros'!$B$4=""),"",'Parâmetros'!$B$4)</f>
        <v/>
      </c>
      <c r="H102" s="27">
        <f>IF(OR(A102="",E102="",G102=""),"",IFERROR(E102/60*G102,""))</f>
        <v/>
      </c>
      <c r="I102" s="27">
        <f>IF(OR(A102="",'Parâmetros'!$B$5=""),"",'Parâmetros'!$B$5)</f>
        <v/>
      </c>
      <c r="J102" s="27">
        <f>IF(OR(A102="",E102="",I102=""),"",IFERROR(E102/60*I102,""))</f>
        <v/>
      </c>
      <c r="K102" s="27">
        <f>IF(A102="","",IF(OR(F102="",H102="",J102=""),"",SUM(F102,H102,J102)))</f>
        <v/>
      </c>
      <c r="L102" s="30" t="n"/>
      <c r="M102" s="27">
        <f>IF(A102="","",IF(K102="","",IF(AND(L102="",'Parâmetros'!$B$6=""),"",IFERROR(K102/(1-IF(L102="",'Parâmetros'!$B$6,L102)),""))))</f>
        <v/>
      </c>
      <c r="N102" s="31" t="n"/>
      <c r="O102" s="32">
        <f>IF(OR(A102="",N102="",K102=""),"",IFERROR((N102-K102)/N102,""))</f>
        <v/>
      </c>
      <c r="P102" s="13" t="n"/>
      <c r="Q102" s="20">
        <f>IF(A102="","",IF(COUNTIF($A$5:$A$104,A102)&gt;1,"ID duplicado",IF(OR(B102="",C102="",D102="",E102="",E102&lt;=0,P102=""),"Revisar cadastro",IF(COUNTIFS('Composição'!$B$5:$B$104,A102,'Composição'!$G$5:$G$104,"Ativo")=0,"Incluir materiais",IF(M102="","Revisar cálculo",IF(N102="","Definir preço",IF(N102&lt;M102,"Preço abaixo do sugerido",IF(O102&lt;'Parâmetros'!$B$7,"Margem abaixo do limite","OK"))))))))</f>
        <v/>
      </c>
    </row>
    <row r="103" ht="21" customHeight="1">
      <c r="A103" s="13" t="n"/>
      <c r="B103" s="29" t="n"/>
      <c r="C103" s="13" t="n"/>
      <c r="D103" s="13" t="n"/>
      <c r="E103" s="15" t="n"/>
      <c r="F103" s="26">
        <f>IF(A103="","",IFERROR(SUMIFS('Composição'!$F$5:$F$104,'Composição'!$B$5:$B$104,A103,'Composição'!$G$5:$G$104,"Ativo"),""))</f>
        <v/>
      </c>
      <c r="G103" s="26">
        <f>IF(OR(A103="",'Parâmetros'!$B$4=""),"",'Parâmetros'!$B$4)</f>
        <v/>
      </c>
      <c r="H103" s="26">
        <f>IF(OR(A103="",E103="",G103=""),"",IFERROR(E103/60*G103,""))</f>
        <v/>
      </c>
      <c r="I103" s="26">
        <f>IF(OR(A103="",'Parâmetros'!$B$5=""),"",'Parâmetros'!$B$5)</f>
        <v/>
      </c>
      <c r="J103" s="26">
        <f>IF(OR(A103="",E103="",I103=""),"",IFERROR(E103/60*I103,""))</f>
        <v/>
      </c>
      <c r="K103" s="26">
        <f>IF(A103="","",IF(OR(F103="",H103="",J103=""),"",SUM(F103,H103,J103)))</f>
        <v/>
      </c>
      <c r="L103" s="30" t="n"/>
      <c r="M103" s="26">
        <f>IF(A103="","",IF(K103="","",IF(AND(L103="",'Parâmetros'!$B$6=""),"",IFERROR(K103/(1-IF(L103="",'Parâmetros'!$B$6,L103)),""))))</f>
        <v/>
      </c>
      <c r="N103" s="31" t="n"/>
      <c r="O103" s="28">
        <f>IF(OR(A103="",N103="",K103=""),"",IFERROR((N103-K103)/N103,""))</f>
        <v/>
      </c>
      <c r="P103" s="13" t="n"/>
      <c r="Q103" s="18">
        <f>IF(A103="","",IF(COUNTIF($A$5:$A$104,A103)&gt;1,"ID duplicado",IF(OR(B103="",C103="",D103="",E103="",E103&lt;=0,P103=""),"Revisar cadastro",IF(COUNTIFS('Composição'!$B$5:$B$104,A103,'Composição'!$G$5:$G$104,"Ativo")=0,"Incluir materiais",IF(M103="","Revisar cálculo",IF(N103="","Definir preço",IF(N103&lt;M103,"Preço abaixo do sugerido",IF(O103&lt;'Parâmetros'!$B$7,"Margem abaixo do limite","OK"))))))))</f>
        <v/>
      </c>
    </row>
    <row r="104" ht="21" customHeight="1">
      <c r="A104" s="13" t="n"/>
      <c r="B104" s="29" t="n"/>
      <c r="C104" s="13" t="n"/>
      <c r="D104" s="13" t="n"/>
      <c r="E104" s="15" t="n"/>
      <c r="F104" s="27">
        <f>IF(A104="","",IFERROR(SUMIFS('Composição'!$F$5:$F$104,'Composição'!$B$5:$B$104,A104,'Composição'!$G$5:$G$104,"Ativo"),""))</f>
        <v/>
      </c>
      <c r="G104" s="27">
        <f>IF(OR(A104="",'Parâmetros'!$B$4=""),"",'Parâmetros'!$B$4)</f>
        <v/>
      </c>
      <c r="H104" s="27">
        <f>IF(OR(A104="",E104="",G104=""),"",IFERROR(E104/60*G104,""))</f>
        <v/>
      </c>
      <c r="I104" s="27">
        <f>IF(OR(A104="",'Parâmetros'!$B$5=""),"",'Parâmetros'!$B$5)</f>
        <v/>
      </c>
      <c r="J104" s="27">
        <f>IF(OR(A104="",E104="",I104=""),"",IFERROR(E104/60*I104,""))</f>
        <v/>
      </c>
      <c r="K104" s="27">
        <f>IF(A104="","",IF(OR(F104="",H104="",J104=""),"",SUM(F104,H104,J104)))</f>
        <v/>
      </c>
      <c r="L104" s="30" t="n"/>
      <c r="M104" s="27">
        <f>IF(A104="","",IF(K104="","",IF(AND(L104="",'Parâmetros'!$B$6=""),"",IFERROR(K104/(1-IF(L104="",'Parâmetros'!$B$6,L104)),""))))</f>
        <v/>
      </c>
      <c r="N104" s="31" t="n"/>
      <c r="O104" s="32">
        <f>IF(OR(A104="",N104="",K104=""),"",IFERROR((N104-K104)/N104,""))</f>
        <v/>
      </c>
      <c r="P104" s="13" t="n"/>
      <c r="Q104" s="20">
        <f>IF(A104="","",IF(COUNTIF($A$5:$A$104,A104)&gt;1,"ID duplicado",IF(OR(B104="",C104="",D104="",E104="",E104&lt;=0,P104=""),"Revisar cadastro",IF(COUNTIFS('Composição'!$B$5:$B$104,A104,'Composição'!$G$5:$G$104,"Ativo")=0,"Incluir materiais",IF(M104="","Revisar cálculo",IF(N104="","Definir preço",IF(N104&lt;M104,"Preço abaixo do sugerido",IF(O104&lt;'Parâmetros'!$B$7,"Margem abaixo do limite","OK"))))))))</f>
        <v/>
      </c>
    </row>
  </sheetData>
  <autoFilter ref="A4:Q104"/>
  <mergeCells count="1">
    <mergeCell ref="A1:Q1"/>
  </mergeCells>
  <conditionalFormatting sqref="Q5:Q104">
    <cfRule type="expression" priority="1" dxfId="1">
      <formula>$Q5="OK"</formula>
    </cfRule>
    <cfRule type="expression" priority="2" dxfId="0">
      <formula>AND($Q5&lt;&gt;"",$Q5&lt;&gt;"OK")</formula>
    </cfRule>
  </conditionalFormatting>
  <dataValidations count="6">
    <dataValidation sqref="B5:B104" showDropDown="0" showInputMessage="1" showErrorMessage="1" allowBlank="0" errorTitle="Entrada inválida" error="Confira o valor informado e os limites na aba Parâmetros." promptTitle="Preenchimento" prompt="Use um valor compatível com a coluna e com a aba Parâmetros." type="custom" errorStyle="stop">
      <formula1>OR(B5="",AND(B5&gt;=INDIRECT("'Parâmetros'!$B$8"),B5&lt;=INDIRECT("'Parâmetros'!$B$9")))</formula1>
    </dataValidation>
    <dataValidation sqref="D5:D104" showDropDown="0" showInputMessage="1" showErrorMessage="1" allowBlank="0" errorTitle="Entrada inválida" error="Confira o valor informado e os limites na aba Parâmetros." promptTitle="Preenchimento" prompt="Use um valor compatível com a coluna e com a aba Parâmetros." type="list" errorStyle="stop">
      <formula1>INDIRECT("'Parâmetros'!$D$4:$D$9")</formula1>
    </dataValidation>
    <dataValidation sqref="E5:E104" showDropDown="0" showInputMessage="1" showErrorMessage="1" allowBlank="0" errorTitle="Entrada inválida" error="Confira o valor informado e os limites na aba Parâmetros." promptTitle="Preenchimento" prompt="Use um valor compatível com a coluna e com a aba Parâmetros." type="custom" errorStyle="stop">
      <formula1>OR(E5="",AND(ISNUMBER(E5),E5&gt;=1,E5&lt;=INDIRECT("'Parâmetros'!$B$10")))</formula1>
    </dataValidation>
    <dataValidation sqref="L5:L104" showDropDown="0" showInputMessage="1" showErrorMessage="1" allowBlank="0" errorTitle="Entrada inválida" error="Confira o valor informado e os limites na aba Parâmetros." promptTitle="Preenchimento" prompt="Use um valor compatível com a coluna e com a aba Parâmetros." type="custom" errorStyle="stop">
      <formula1>OR(L5="",AND(ISNUMBER(L5),L5&gt;=0,L5&lt;=0.8))</formula1>
    </dataValidation>
    <dataValidation sqref="N5:N104" showDropDown="0" showInputMessage="1" showErrorMessage="1" allowBlank="0" errorTitle="Entrada inválida" error="Confira o valor informado e os limites na aba Parâmetros." promptTitle="Preenchimento" prompt="Use um valor compatível com a coluna e com a aba Parâmetros." type="custom" errorStyle="stop">
      <formula1>OR(N5="",AND(ISNUMBER(N5),N5&gt;=0,N5&lt;=INDIRECT("'Parâmetros'!$B$11")))</formula1>
    </dataValidation>
    <dataValidation sqref="P5:P104" showDropDown="0" showInputMessage="1" showErrorMessage="1" allowBlank="0" errorTitle="Entrada inválida" error="Confira o valor informado e os limites na aba Parâmetros." promptTitle="Preenchimento" prompt="Use um valor compatível com a coluna e com a aba Parâmetros." type="list" errorStyle="stop">
      <formula1>INDIRECT("'Parâmetros'!$E$4:$E$6")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B63D5C"/>
    <outlinePr summaryBelow="1" summaryRight="1"/>
    <pageSetUpPr/>
  </sheetPr>
  <dimension ref="A1:J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32" customWidth="1" min="3" max="3"/>
    <col width="13" customWidth="1" min="4" max="4"/>
    <col width="18" customWidth="1" min="5" max="5"/>
    <col width="19" customWidth="1" min="6" max="6"/>
    <col width="16" customWidth="1" min="7" max="7"/>
    <col width="19" customWidth="1" min="8" max="8"/>
    <col width="13" customWidth="1" min="9" max="9"/>
    <col width="22" customWidth="1" min="10" max="10"/>
  </cols>
  <sheetData>
    <row r="1" ht="28" customHeight="1">
      <c r="A1" s="1" t="inlineStr">
        <is>
          <t>Cadastro de materiais</t>
        </is>
      </c>
    </row>
    <row r="2" ht="22" customHeight="1">
      <c r="A2" s="2" t="inlineStr">
        <is>
          <t>Custos unitários calculados a partir da embalagem e da perda estimada.</t>
        </is>
      </c>
    </row>
    <row r="3"/>
    <row r="4" ht="32" customHeight="1">
      <c r="A4" s="3" t="inlineStr">
        <is>
          <t>ID do material</t>
        </is>
      </c>
      <c r="B4" s="3" t="inlineStr">
        <is>
          <t>Data de atualização</t>
        </is>
      </c>
      <c r="C4" s="3" t="inlineStr">
        <is>
          <t>Material</t>
        </is>
      </c>
      <c r="D4" s="3" t="inlineStr">
        <is>
          <t>Unidade</t>
        </is>
      </c>
      <c r="E4" s="3" t="inlineStr">
        <is>
          <t>Qtd. na embalagem</t>
        </is>
      </c>
      <c r="F4" s="3" t="inlineStr">
        <is>
          <t>Custo da embalagem</t>
        </is>
      </c>
      <c r="G4" s="3" t="inlineStr">
        <is>
          <t>Perda estimada</t>
        </is>
      </c>
      <c r="H4" s="3" t="inlineStr">
        <is>
          <t>Custo unitário útil</t>
        </is>
      </c>
      <c r="I4" s="3" t="inlineStr">
        <is>
          <t>Status</t>
        </is>
      </c>
      <c r="J4" s="3" t="inlineStr">
        <is>
          <t>Conferência</t>
        </is>
      </c>
    </row>
    <row r="5" ht="21" customHeight="1">
      <c r="A5" s="13" t="inlineStr">
        <is>
          <t>MAT-001</t>
        </is>
      </c>
      <c r="B5" s="29" t="n">
        <v>46255</v>
      </c>
      <c r="C5" s="13" t="inlineStr">
        <is>
          <t>Shampoo cosmético</t>
        </is>
      </c>
      <c r="D5" s="13" t="inlineStr">
        <is>
          <t>mL</t>
        </is>
      </c>
      <c r="E5" s="33" t="n">
        <v>1000</v>
      </c>
      <c r="F5" s="31" t="n">
        <v>48</v>
      </c>
      <c r="G5" s="30" t="n">
        <v>0.05</v>
      </c>
      <c r="H5" s="34">
        <f>IF(A5="","",IF(OR(E5="",F5="",G5=""),"",IFERROR(F5/(E5*(1-G5)),"")))</f>
        <v/>
      </c>
      <c r="I5" s="13" t="inlineStr">
        <is>
          <t>Ativo</t>
        </is>
      </c>
      <c r="J5" s="18">
        <f>IF(A5="","",IF(COUNTIF($A$5:$A$104,A5)&gt;1,"ID duplicado",IF(OR(B5="",C5="",D5="",E5="",E5&lt;=0,F5="",F5&lt;0,G5="",G5&lt;0,G5&gt;'Parâmetros'!$B$14,I5=""),"Revisar cadastro",IF(H5="","Revisar cálculo","OK"))))</f>
        <v/>
      </c>
    </row>
    <row r="6" ht="21" customHeight="1">
      <c r="A6" s="13" t="inlineStr">
        <is>
          <t>MAT-002</t>
        </is>
      </c>
      <c r="B6" s="29" t="n">
        <v>46251</v>
      </c>
      <c r="C6" s="13" t="inlineStr">
        <is>
          <t>Protetor térmico cosmético</t>
        </is>
      </c>
      <c r="D6" s="13" t="inlineStr">
        <is>
          <t>mL</t>
        </is>
      </c>
      <c r="E6" s="33" t="n">
        <v>300</v>
      </c>
      <c r="F6" s="31" t="n">
        <v>39</v>
      </c>
      <c r="G6" s="30" t="n">
        <v>0.04</v>
      </c>
      <c r="H6" s="35">
        <f>IF(A6="","",IF(OR(E6="",F6="",G6=""),"",IFERROR(F6/(E6*(1-G6)),"")))</f>
        <v/>
      </c>
      <c r="I6" s="13" t="inlineStr">
        <is>
          <t>Ativo</t>
        </is>
      </c>
      <c r="J6" s="20">
        <f>IF(A6="","",IF(COUNTIF($A$5:$A$104,A6)&gt;1,"ID duplicado",IF(OR(B6="",C6="",D6="",E6="",E6&lt;=0,F6="",F6&lt;0,G6="",G6&lt;0,G6&gt;'Parâmetros'!$B$14,I6=""),"Revisar cadastro",IF(H6="","Revisar cálculo","OK"))))</f>
        <v/>
      </c>
    </row>
    <row r="7" ht="21" customHeight="1">
      <c r="A7" s="13" t="inlineStr">
        <is>
          <t>MAT-003</t>
        </is>
      </c>
      <c r="B7" s="29" t="n">
        <v>46246</v>
      </c>
      <c r="C7" s="13" t="inlineStr">
        <is>
          <t>Máscara hidratante</t>
        </is>
      </c>
      <c r="D7" s="13" t="inlineStr">
        <is>
          <t>g</t>
        </is>
      </c>
      <c r="E7" s="33" t="n">
        <v>500</v>
      </c>
      <c r="F7" s="31" t="n">
        <v>62</v>
      </c>
      <c r="G7" s="30" t="n">
        <v>0.06</v>
      </c>
      <c r="H7" s="34">
        <f>IF(A7="","",IF(OR(E7="",F7="",G7=""),"",IFERROR(F7/(E7*(1-G7)),"")))</f>
        <v/>
      </c>
      <c r="I7" s="13" t="inlineStr">
        <is>
          <t>Ativo</t>
        </is>
      </c>
      <c r="J7" s="18">
        <f>IF(A7="","",IF(COUNTIF($A$5:$A$104,A7)&gt;1,"ID duplicado",IF(OR(B7="",C7="",D7="",E7="",E7&lt;=0,F7="",F7&lt;0,G7="",G7&lt;0,G7&gt;'Parâmetros'!$B$14,I7=""),"Revisar cadastro",IF(H7="","Revisar cálculo","OK"))))</f>
        <v/>
      </c>
    </row>
    <row r="8" ht="21" customHeight="1">
      <c r="A8" s="13" t="inlineStr">
        <is>
          <t>MAT-004</t>
        </is>
      </c>
      <c r="B8" s="29" t="n">
        <v>46242</v>
      </c>
      <c r="C8" s="13" t="inlineStr">
        <is>
          <t>Colorante capilar fictício</t>
        </is>
      </c>
      <c r="D8" s="13" t="inlineStr">
        <is>
          <t>mL</t>
        </is>
      </c>
      <c r="E8" s="33" t="n">
        <v>500</v>
      </c>
      <c r="F8" s="31" t="n">
        <v>74</v>
      </c>
      <c r="G8" s="30" t="n">
        <v>0.08</v>
      </c>
      <c r="H8" s="35">
        <f>IF(A8="","",IF(OR(E8="",F8="",G8=""),"",IFERROR(F8/(E8*(1-G8)),"")))</f>
        <v/>
      </c>
      <c r="I8" s="13" t="inlineStr">
        <is>
          <t>Ativo</t>
        </is>
      </c>
      <c r="J8" s="20">
        <f>IF(A8="","",IF(COUNTIF($A$5:$A$104,A8)&gt;1,"ID duplicado",IF(OR(B8="",C8="",D8="",E8="",E8&lt;=0,F8="",F8&lt;0,G8="",G8&lt;0,G8&gt;'Parâmetros'!$B$14,I8=""),"Revisar cadastro",IF(H8="","Revisar cálculo","OK"))))</f>
        <v/>
      </c>
    </row>
    <row r="9" ht="21" customHeight="1">
      <c r="A9" s="13" t="inlineStr">
        <is>
          <t>MAT-005</t>
        </is>
      </c>
      <c r="B9" s="29" t="n">
        <v>46238</v>
      </c>
      <c r="C9" s="13" t="inlineStr">
        <is>
          <t>Creme para barbear</t>
        </is>
      </c>
      <c r="D9" s="13" t="inlineStr">
        <is>
          <t>g</t>
        </is>
      </c>
      <c r="E9" s="33" t="n">
        <v>500</v>
      </c>
      <c r="F9" s="31" t="n">
        <v>36</v>
      </c>
      <c r="G9" s="30" t="n">
        <v>0.05</v>
      </c>
      <c r="H9" s="34">
        <f>IF(A9="","",IF(OR(E9="",F9="",G9=""),"",IFERROR(F9/(E9*(1-G9)),"")))</f>
        <v/>
      </c>
      <c r="I9" s="13" t="inlineStr">
        <is>
          <t>Ativo</t>
        </is>
      </c>
      <c r="J9" s="18">
        <f>IF(A9="","",IF(COUNTIF($A$5:$A$104,A9)&gt;1,"ID duplicado",IF(OR(B9="",C9="",D9="",E9="",E9&lt;=0,F9="",F9&lt;0,G9="",G9&lt;0,G9&gt;'Parâmetros'!$B$14,I9=""),"Revisar cadastro",IF(H9="","Revisar cálculo","OK"))))</f>
        <v/>
      </c>
    </row>
    <row r="10" ht="21" customHeight="1">
      <c r="A10" s="13" t="inlineStr">
        <is>
          <t>MAT-006</t>
        </is>
      </c>
      <c r="B10" s="29" t="n">
        <v>46234</v>
      </c>
      <c r="C10" s="13" t="inlineStr">
        <is>
          <t>Esmalte decorativo fictício</t>
        </is>
      </c>
      <c r="D10" s="13" t="inlineStr">
        <is>
          <t>mL</t>
        </is>
      </c>
      <c r="E10" s="33" t="n">
        <v>15</v>
      </c>
      <c r="F10" s="31" t="n">
        <v>12</v>
      </c>
      <c r="G10" s="30" t="n">
        <v>0.1</v>
      </c>
      <c r="H10" s="35">
        <f>IF(A10="","",IF(OR(E10="",F10="",G10=""),"",IFERROR(F10/(E10*(1-G10)),"")))</f>
        <v/>
      </c>
      <c r="I10" s="13" t="inlineStr">
        <is>
          <t>Ativo</t>
        </is>
      </c>
      <c r="J10" s="20">
        <f>IF(A10="","",IF(COUNTIF($A$5:$A$104,A10)&gt;1,"ID duplicado",IF(OR(B10="",C10="",D10="",E10="",E10&lt;=0,F10="",F10&lt;0,G10="",G10&lt;0,G10&gt;'Parâmetros'!$B$14,I10=""),"Revisar cadastro",IF(H10="","Revisar cálculo","OK"))))</f>
        <v/>
      </c>
    </row>
    <row r="11" ht="21" customHeight="1">
      <c r="A11" s="13" t="inlineStr">
        <is>
          <t>MAT-007</t>
        </is>
      </c>
      <c r="B11" s="29" t="n">
        <v>46230</v>
      </c>
      <c r="C11" s="13" t="inlineStr">
        <is>
          <t>Creme cosmético para pés</t>
        </is>
      </c>
      <c r="D11" s="13" t="inlineStr">
        <is>
          <t>g</t>
        </is>
      </c>
      <c r="E11" s="33" t="n">
        <v>500</v>
      </c>
      <c r="F11" s="31" t="n">
        <v>44</v>
      </c>
      <c r="G11" s="30" t="n">
        <v>0.06</v>
      </c>
      <c r="H11" s="34">
        <f>IF(A11="","",IF(OR(E11="",F11="",G11=""),"",IFERROR(F11/(E11*(1-G11)),"")))</f>
        <v/>
      </c>
      <c r="I11" s="13" t="inlineStr">
        <is>
          <t>Ativo</t>
        </is>
      </c>
      <c r="J11" s="18">
        <f>IF(A11="","",IF(COUNTIF($A$5:$A$104,A11)&gt;1,"ID duplicado",IF(OR(B11="",C11="",D11="",E11="",E11&lt;=0,F11="",F11&lt;0,G11="",G11&lt;0,G11&gt;'Parâmetros'!$B$14,I11=""),"Revisar cadastro",IF(H11="","Revisar cálculo","OK"))))</f>
        <v/>
      </c>
    </row>
    <row r="12" ht="21" customHeight="1">
      <c r="A12" s="13" t="inlineStr">
        <is>
          <t>MAT-008</t>
        </is>
      </c>
      <c r="B12" s="29" t="n">
        <v>46226</v>
      </c>
      <c r="C12" s="13" t="inlineStr">
        <is>
          <t>Base cosmética fictícia</t>
        </is>
      </c>
      <c r="D12" s="13" t="inlineStr">
        <is>
          <t>mL</t>
        </is>
      </c>
      <c r="E12" s="33" t="n">
        <v>30</v>
      </c>
      <c r="F12" s="31" t="n">
        <v>58</v>
      </c>
      <c r="G12" s="30" t="n">
        <v>0.08</v>
      </c>
      <c r="H12" s="35">
        <f>IF(A12="","",IF(OR(E12="",F12="",G12=""),"",IFERROR(F12/(E12*(1-G12)),"")))</f>
        <v/>
      </c>
      <c r="I12" s="13" t="inlineStr">
        <is>
          <t>Ativo</t>
        </is>
      </c>
      <c r="J12" s="20">
        <f>IF(A12="","",IF(COUNTIF($A$5:$A$104,A12)&gt;1,"ID duplicado",IF(OR(B12="",C12="",D12="",E12="",E12&lt;=0,F12="",F12&lt;0,G12="",G12&lt;0,G12&gt;'Parâmetros'!$B$14,I12=""),"Revisar cadastro",IF(H12="","Revisar cálculo","OK"))))</f>
        <v/>
      </c>
    </row>
    <row r="13" ht="21" customHeight="1">
      <c r="A13" s="13" t="inlineStr">
        <is>
          <t>MAT-009</t>
        </is>
      </c>
      <c r="B13" s="29" t="n">
        <v>46222</v>
      </c>
      <c r="C13" s="13" t="inlineStr">
        <is>
          <t>Gel de limpeza cosmética</t>
        </is>
      </c>
      <c r="D13" s="13" t="inlineStr">
        <is>
          <t>mL</t>
        </is>
      </c>
      <c r="E13" s="33" t="n">
        <v>500</v>
      </c>
      <c r="F13" s="31" t="n">
        <v>52</v>
      </c>
      <c r="G13" s="30" t="n">
        <v>0.05</v>
      </c>
      <c r="H13" s="34">
        <f>IF(A13="","",IF(OR(E13="",F13="",G13=""),"",IFERROR(F13/(E13*(1-G13)),"")))</f>
        <v/>
      </c>
      <c r="I13" s="13" t="inlineStr">
        <is>
          <t>Ativo</t>
        </is>
      </c>
      <c r="J13" s="18">
        <f>IF(A13="","",IF(COUNTIF($A$5:$A$104,A13)&gt;1,"ID duplicado",IF(OR(B13="",C13="",D13="",E13="",E13&lt;=0,F13="",F13&lt;0,G13="",G13&lt;0,G13&gt;'Parâmetros'!$B$14,I13=""),"Revisar cadastro",IF(H13="","Revisar cálculo","OK"))))</f>
        <v/>
      </c>
    </row>
    <row r="14" ht="21" customHeight="1">
      <c r="A14" s="13" t="inlineStr">
        <is>
          <t>MAT-010</t>
        </is>
      </c>
      <c r="B14" s="29" t="n">
        <v>46218</v>
      </c>
      <c r="C14" s="13" t="inlineStr">
        <is>
          <t>Esfoliante corporal cosmético</t>
        </is>
      </c>
      <c r="D14" s="13" t="inlineStr">
        <is>
          <t>g</t>
        </is>
      </c>
      <c r="E14" s="33" t="n">
        <v>1000</v>
      </c>
      <c r="F14" s="31" t="n">
        <v>68</v>
      </c>
      <c r="G14" s="30" t="n">
        <v>0.07000000000000001</v>
      </c>
      <c r="H14" s="35">
        <f>IF(A14="","",IF(OR(E14="",F14="",G14=""),"",IFERROR(F14/(E14*(1-G14)),"")))</f>
        <v/>
      </c>
      <c r="I14" s="13" t="inlineStr">
        <is>
          <t>Ativo</t>
        </is>
      </c>
      <c r="J14" s="20">
        <f>IF(A14="","",IF(COUNTIF($A$5:$A$104,A14)&gt;1,"ID duplicado",IF(OR(B14="",C14="",D14="",E14="",E14&lt;=0,F14="",F14&lt;0,G14="",G14&lt;0,G14&gt;'Parâmetros'!$B$14,I14=""),"Revisar cadastro",IF(H14="","Revisar cálculo","OK"))))</f>
        <v/>
      </c>
    </row>
    <row r="15" ht="21" customHeight="1">
      <c r="A15" s="13" t="n"/>
      <c r="B15" s="29" t="n"/>
      <c r="C15" s="13" t="n"/>
      <c r="D15" s="13" t="n"/>
      <c r="E15" s="33" t="n"/>
      <c r="F15" s="31" t="n"/>
      <c r="G15" s="30" t="n"/>
      <c r="H15" s="34">
        <f>IF(A15="","",IF(OR(E15="",F15="",G15=""),"",IFERROR(F15/(E15*(1-G15)),"")))</f>
        <v/>
      </c>
      <c r="I15" s="13" t="n"/>
      <c r="J15" s="18">
        <f>IF(A15="","",IF(COUNTIF($A$5:$A$104,A15)&gt;1,"ID duplicado",IF(OR(B15="",C15="",D15="",E15="",E15&lt;=0,F15="",F15&lt;0,G15="",G15&lt;0,G15&gt;'Parâmetros'!$B$14,I15=""),"Revisar cadastro",IF(H15="","Revisar cálculo","OK"))))</f>
        <v/>
      </c>
    </row>
    <row r="16" ht="21" customHeight="1">
      <c r="A16" s="13" t="n"/>
      <c r="B16" s="29" t="n"/>
      <c r="C16" s="13" t="n"/>
      <c r="D16" s="13" t="n"/>
      <c r="E16" s="33" t="n"/>
      <c r="F16" s="31" t="n"/>
      <c r="G16" s="30" t="n"/>
      <c r="H16" s="35">
        <f>IF(A16="","",IF(OR(E16="",F16="",G16=""),"",IFERROR(F16/(E16*(1-G16)),"")))</f>
        <v/>
      </c>
      <c r="I16" s="13" t="n"/>
      <c r="J16" s="20">
        <f>IF(A16="","",IF(COUNTIF($A$5:$A$104,A16)&gt;1,"ID duplicado",IF(OR(B16="",C16="",D16="",E16="",E16&lt;=0,F16="",F16&lt;0,G16="",G16&lt;0,G16&gt;'Parâmetros'!$B$14,I16=""),"Revisar cadastro",IF(H16="","Revisar cálculo","OK"))))</f>
        <v/>
      </c>
    </row>
    <row r="17" ht="21" customHeight="1">
      <c r="A17" s="13" t="n"/>
      <c r="B17" s="29" t="n"/>
      <c r="C17" s="13" t="n"/>
      <c r="D17" s="13" t="n"/>
      <c r="E17" s="33" t="n"/>
      <c r="F17" s="31" t="n"/>
      <c r="G17" s="30" t="n"/>
      <c r="H17" s="34">
        <f>IF(A17="","",IF(OR(E17="",F17="",G17=""),"",IFERROR(F17/(E17*(1-G17)),"")))</f>
        <v/>
      </c>
      <c r="I17" s="13" t="n"/>
      <c r="J17" s="18">
        <f>IF(A17="","",IF(COUNTIF($A$5:$A$104,A17)&gt;1,"ID duplicado",IF(OR(B17="",C17="",D17="",E17="",E17&lt;=0,F17="",F17&lt;0,G17="",G17&lt;0,G17&gt;'Parâmetros'!$B$14,I17=""),"Revisar cadastro",IF(H17="","Revisar cálculo","OK"))))</f>
        <v/>
      </c>
    </row>
    <row r="18" ht="21" customHeight="1">
      <c r="A18" s="13" t="n"/>
      <c r="B18" s="29" t="n"/>
      <c r="C18" s="13" t="n"/>
      <c r="D18" s="13" t="n"/>
      <c r="E18" s="33" t="n"/>
      <c r="F18" s="31" t="n"/>
      <c r="G18" s="30" t="n"/>
      <c r="H18" s="35">
        <f>IF(A18="","",IF(OR(E18="",F18="",G18=""),"",IFERROR(F18/(E18*(1-G18)),"")))</f>
        <v/>
      </c>
      <c r="I18" s="13" t="n"/>
      <c r="J18" s="20">
        <f>IF(A18="","",IF(COUNTIF($A$5:$A$104,A18)&gt;1,"ID duplicado",IF(OR(B18="",C18="",D18="",E18="",E18&lt;=0,F18="",F18&lt;0,G18="",G18&lt;0,G18&gt;'Parâmetros'!$B$14,I18=""),"Revisar cadastro",IF(H18="","Revisar cálculo","OK"))))</f>
        <v/>
      </c>
    </row>
    <row r="19" ht="21" customHeight="1">
      <c r="A19" s="13" t="n"/>
      <c r="B19" s="29" t="n"/>
      <c r="C19" s="13" t="n"/>
      <c r="D19" s="13" t="n"/>
      <c r="E19" s="33" t="n"/>
      <c r="F19" s="31" t="n"/>
      <c r="G19" s="30" t="n"/>
      <c r="H19" s="34">
        <f>IF(A19="","",IF(OR(E19="",F19="",G19=""),"",IFERROR(F19/(E19*(1-G19)),"")))</f>
        <v/>
      </c>
      <c r="I19" s="13" t="n"/>
      <c r="J19" s="18">
        <f>IF(A19="","",IF(COUNTIF($A$5:$A$104,A19)&gt;1,"ID duplicado",IF(OR(B19="",C19="",D19="",E19="",E19&lt;=0,F19="",F19&lt;0,G19="",G19&lt;0,G19&gt;'Parâmetros'!$B$14,I19=""),"Revisar cadastro",IF(H19="","Revisar cálculo","OK"))))</f>
        <v/>
      </c>
    </row>
    <row r="20" ht="21" customHeight="1">
      <c r="A20" s="13" t="n"/>
      <c r="B20" s="29" t="n"/>
      <c r="C20" s="13" t="n"/>
      <c r="D20" s="13" t="n"/>
      <c r="E20" s="33" t="n"/>
      <c r="F20" s="31" t="n"/>
      <c r="G20" s="30" t="n"/>
      <c r="H20" s="35">
        <f>IF(A20="","",IF(OR(E20="",F20="",G20=""),"",IFERROR(F20/(E20*(1-G20)),"")))</f>
        <v/>
      </c>
      <c r="I20" s="13" t="n"/>
      <c r="J20" s="20">
        <f>IF(A20="","",IF(COUNTIF($A$5:$A$104,A20)&gt;1,"ID duplicado",IF(OR(B20="",C20="",D20="",E20="",E20&lt;=0,F20="",F20&lt;0,G20="",G20&lt;0,G20&gt;'Parâmetros'!$B$14,I20=""),"Revisar cadastro",IF(H20="","Revisar cálculo","OK"))))</f>
        <v/>
      </c>
    </row>
    <row r="21" ht="21" customHeight="1">
      <c r="A21" s="13" t="n"/>
      <c r="B21" s="29" t="n"/>
      <c r="C21" s="13" t="n"/>
      <c r="D21" s="13" t="n"/>
      <c r="E21" s="33" t="n"/>
      <c r="F21" s="31" t="n"/>
      <c r="G21" s="30" t="n"/>
      <c r="H21" s="34">
        <f>IF(A21="","",IF(OR(E21="",F21="",G21=""),"",IFERROR(F21/(E21*(1-G21)),"")))</f>
        <v/>
      </c>
      <c r="I21" s="13" t="n"/>
      <c r="J21" s="18">
        <f>IF(A21="","",IF(COUNTIF($A$5:$A$104,A21)&gt;1,"ID duplicado",IF(OR(B21="",C21="",D21="",E21="",E21&lt;=0,F21="",F21&lt;0,G21="",G21&lt;0,G21&gt;'Parâmetros'!$B$14,I21=""),"Revisar cadastro",IF(H21="","Revisar cálculo","OK"))))</f>
        <v/>
      </c>
    </row>
    <row r="22" ht="21" customHeight="1">
      <c r="A22" s="13" t="n"/>
      <c r="B22" s="29" t="n"/>
      <c r="C22" s="13" t="n"/>
      <c r="D22" s="13" t="n"/>
      <c r="E22" s="33" t="n"/>
      <c r="F22" s="31" t="n"/>
      <c r="G22" s="30" t="n"/>
      <c r="H22" s="35">
        <f>IF(A22="","",IF(OR(E22="",F22="",G22=""),"",IFERROR(F22/(E22*(1-G22)),"")))</f>
        <v/>
      </c>
      <c r="I22" s="13" t="n"/>
      <c r="J22" s="20">
        <f>IF(A22="","",IF(COUNTIF($A$5:$A$104,A22)&gt;1,"ID duplicado",IF(OR(B22="",C22="",D22="",E22="",E22&lt;=0,F22="",F22&lt;0,G22="",G22&lt;0,G22&gt;'Parâmetros'!$B$14,I22=""),"Revisar cadastro",IF(H22="","Revisar cálculo","OK"))))</f>
        <v/>
      </c>
    </row>
    <row r="23" ht="21" customHeight="1">
      <c r="A23" s="13" t="n"/>
      <c r="B23" s="29" t="n"/>
      <c r="C23" s="13" t="n"/>
      <c r="D23" s="13" t="n"/>
      <c r="E23" s="33" t="n"/>
      <c r="F23" s="31" t="n"/>
      <c r="G23" s="30" t="n"/>
      <c r="H23" s="34">
        <f>IF(A23="","",IF(OR(E23="",F23="",G23=""),"",IFERROR(F23/(E23*(1-G23)),"")))</f>
        <v/>
      </c>
      <c r="I23" s="13" t="n"/>
      <c r="J23" s="18">
        <f>IF(A23="","",IF(COUNTIF($A$5:$A$104,A23)&gt;1,"ID duplicado",IF(OR(B23="",C23="",D23="",E23="",E23&lt;=0,F23="",F23&lt;0,G23="",G23&lt;0,G23&gt;'Parâmetros'!$B$14,I23=""),"Revisar cadastro",IF(H23="","Revisar cálculo","OK"))))</f>
        <v/>
      </c>
    </row>
    <row r="24" ht="21" customHeight="1">
      <c r="A24" s="13" t="n"/>
      <c r="B24" s="29" t="n"/>
      <c r="C24" s="13" t="n"/>
      <c r="D24" s="13" t="n"/>
      <c r="E24" s="33" t="n"/>
      <c r="F24" s="31" t="n"/>
      <c r="G24" s="30" t="n"/>
      <c r="H24" s="35">
        <f>IF(A24="","",IF(OR(E24="",F24="",G24=""),"",IFERROR(F24/(E24*(1-G24)),"")))</f>
        <v/>
      </c>
      <c r="I24" s="13" t="n"/>
      <c r="J24" s="20">
        <f>IF(A24="","",IF(COUNTIF($A$5:$A$104,A24)&gt;1,"ID duplicado",IF(OR(B24="",C24="",D24="",E24="",E24&lt;=0,F24="",F24&lt;0,G24="",G24&lt;0,G24&gt;'Parâmetros'!$B$14,I24=""),"Revisar cadastro",IF(H24="","Revisar cálculo","OK"))))</f>
        <v/>
      </c>
    </row>
    <row r="25" ht="21" customHeight="1">
      <c r="A25" s="13" t="n"/>
      <c r="B25" s="29" t="n"/>
      <c r="C25" s="13" t="n"/>
      <c r="D25" s="13" t="n"/>
      <c r="E25" s="33" t="n"/>
      <c r="F25" s="31" t="n"/>
      <c r="G25" s="30" t="n"/>
      <c r="H25" s="34">
        <f>IF(A25="","",IF(OR(E25="",F25="",G25=""),"",IFERROR(F25/(E25*(1-G25)),"")))</f>
        <v/>
      </c>
      <c r="I25" s="13" t="n"/>
      <c r="J25" s="18">
        <f>IF(A25="","",IF(COUNTIF($A$5:$A$104,A25)&gt;1,"ID duplicado",IF(OR(B25="",C25="",D25="",E25="",E25&lt;=0,F25="",F25&lt;0,G25="",G25&lt;0,G25&gt;'Parâmetros'!$B$14,I25=""),"Revisar cadastro",IF(H25="","Revisar cálculo","OK"))))</f>
        <v/>
      </c>
    </row>
    <row r="26" ht="21" customHeight="1">
      <c r="A26" s="13" t="n"/>
      <c r="B26" s="29" t="n"/>
      <c r="C26" s="13" t="n"/>
      <c r="D26" s="13" t="n"/>
      <c r="E26" s="33" t="n"/>
      <c r="F26" s="31" t="n"/>
      <c r="G26" s="30" t="n"/>
      <c r="H26" s="35">
        <f>IF(A26="","",IF(OR(E26="",F26="",G26=""),"",IFERROR(F26/(E26*(1-G26)),"")))</f>
        <v/>
      </c>
      <c r="I26" s="13" t="n"/>
      <c r="J26" s="20">
        <f>IF(A26="","",IF(COUNTIF($A$5:$A$104,A26)&gt;1,"ID duplicado",IF(OR(B26="",C26="",D26="",E26="",E26&lt;=0,F26="",F26&lt;0,G26="",G26&lt;0,G26&gt;'Parâmetros'!$B$14,I26=""),"Revisar cadastro",IF(H26="","Revisar cálculo","OK"))))</f>
        <v/>
      </c>
    </row>
    <row r="27" ht="21" customHeight="1">
      <c r="A27" s="13" t="n"/>
      <c r="B27" s="29" t="n"/>
      <c r="C27" s="13" t="n"/>
      <c r="D27" s="13" t="n"/>
      <c r="E27" s="33" t="n"/>
      <c r="F27" s="31" t="n"/>
      <c r="G27" s="30" t="n"/>
      <c r="H27" s="34">
        <f>IF(A27="","",IF(OR(E27="",F27="",G27=""),"",IFERROR(F27/(E27*(1-G27)),"")))</f>
        <v/>
      </c>
      <c r="I27" s="13" t="n"/>
      <c r="J27" s="18">
        <f>IF(A27="","",IF(COUNTIF($A$5:$A$104,A27)&gt;1,"ID duplicado",IF(OR(B27="",C27="",D27="",E27="",E27&lt;=0,F27="",F27&lt;0,G27="",G27&lt;0,G27&gt;'Parâmetros'!$B$14,I27=""),"Revisar cadastro",IF(H27="","Revisar cálculo","OK"))))</f>
        <v/>
      </c>
    </row>
    <row r="28" ht="21" customHeight="1">
      <c r="A28" s="13" t="n"/>
      <c r="B28" s="29" t="n"/>
      <c r="C28" s="13" t="n"/>
      <c r="D28" s="13" t="n"/>
      <c r="E28" s="33" t="n"/>
      <c r="F28" s="31" t="n"/>
      <c r="G28" s="30" t="n"/>
      <c r="H28" s="35">
        <f>IF(A28="","",IF(OR(E28="",F28="",G28=""),"",IFERROR(F28/(E28*(1-G28)),"")))</f>
        <v/>
      </c>
      <c r="I28" s="13" t="n"/>
      <c r="J28" s="20">
        <f>IF(A28="","",IF(COUNTIF($A$5:$A$104,A28)&gt;1,"ID duplicado",IF(OR(B28="",C28="",D28="",E28="",E28&lt;=0,F28="",F28&lt;0,G28="",G28&lt;0,G28&gt;'Parâmetros'!$B$14,I28=""),"Revisar cadastro",IF(H28="","Revisar cálculo","OK"))))</f>
        <v/>
      </c>
    </row>
    <row r="29" ht="21" customHeight="1">
      <c r="A29" s="13" t="n"/>
      <c r="B29" s="29" t="n"/>
      <c r="C29" s="13" t="n"/>
      <c r="D29" s="13" t="n"/>
      <c r="E29" s="33" t="n"/>
      <c r="F29" s="31" t="n"/>
      <c r="G29" s="30" t="n"/>
      <c r="H29" s="34">
        <f>IF(A29="","",IF(OR(E29="",F29="",G29=""),"",IFERROR(F29/(E29*(1-G29)),"")))</f>
        <v/>
      </c>
      <c r="I29" s="13" t="n"/>
      <c r="J29" s="18">
        <f>IF(A29="","",IF(COUNTIF($A$5:$A$104,A29)&gt;1,"ID duplicado",IF(OR(B29="",C29="",D29="",E29="",E29&lt;=0,F29="",F29&lt;0,G29="",G29&lt;0,G29&gt;'Parâmetros'!$B$14,I29=""),"Revisar cadastro",IF(H29="","Revisar cálculo","OK"))))</f>
        <v/>
      </c>
    </row>
    <row r="30" ht="21" customHeight="1">
      <c r="A30" s="13" t="n"/>
      <c r="B30" s="29" t="n"/>
      <c r="C30" s="13" t="n"/>
      <c r="D30" s="13" t="n"/>
      <c r="E30" s="33" t="n"/>
      <c r="F30" s="31" t="n"/>
      <c r="G30" s="30" t="n"/>
      <c r="H30" s="35">
        <f>IF(A30="","",IF(OR(E30="",F30="",G30=""),"",IFERROR(F30/(E30*(1-G30)),"")))</f>
        <v/>
      </c>
      <c r="I30" s="13" t="n"/>
      <c r="J30" s="20">
        <f>IF(A30="","",IF(COUNTIF($A$5:$A$104,A30)&gt;1,"ID duplicado",IF(OR(B30="",C30="",D30="",E30="",E30&lt;=0,F30="",F30&lt;0,G30="",G30&lt;0,G30&gt;'Parâmetros'!$B$14,I30=""),"Revisar cadastro",IF(H30="","Revisar cálculo","OK"))))</f>
        <v/>
      </c>
    </row>
    <row r="31" ht="21" customHeight="1">
      <c r="A31" s="13" t="n"/>
      <c r="B31" s="29" t="n"/>
      <c r="C31" s="13" t="n"/>
      <c r="D31" s="13" t="n"/>
      <c r="E31" s="33" t="n"/>
      <c r="F31" s="31" t="n"/>
      <c r="G31" s="30" t="n"/>
      <c r="H31" s="34">
        <f>IF(A31="","",IF(OR(E31="",F31="",G31=""),"",IFERROR(F31/(E31*(1-G31)),"")))</f>
        <v/>
      </c>
      <c r="I31" s="13" t="n"/>
      <c r="J31" s="18">
        <f>IF(A31="","",IF(COUNTIF($A$5:$A$104,A31)&gt;1,"ID duplicado",IF(OR(B31="",C31="",D31="",E31="",E31&lt;=0,F31="",F31&lt;0,G31="",G31&lt;0,G31&gt;'Parâmetros'!$B$14,I31=""),"Revisar cadastro",IF(H31="","Revisar cálculo","OK"))))</f>
        <v/>
      </c>
    </row>
    <row r="32" ht="21" customHeight="1">
      <c r="A32" s="13" t="n"/>
      <c r="B32" s="29" t="n"/>
      <c r="C32" s="13" t="n"/>
      <c r="D32" s="13" t="n"/>
      <c r="E32" s="33" t="n"/>
      <c r="F32" s="31" t="n"/>
      <c r="G32" s="30" t="n"/>
      <c r="H32" s="35">
        <f>IF(A32="","",IF(OR(E32="",F32="",G32=""),"",IFERROR(F32/(E32*(1-G32)),"")))</f>
        <v/>
      </c>
      <c r="I32" s="13" t="n"/>
      <c r="J32" s="20">
        <f>IF(A32="","",IF(COUNTIF($A$5:$A$104,A32)&gt;1,"ID duplicado",IF(OR(B32="",C32="",D32="",E32="",E32&lt;=0,F32="",F32&lt;0,G32="",G32&lt;0,G32&gt;'Parâmetros'!$B$14,I32=""),"Revisar cadastro",IF(H32="","Revisar cálculo","OK"))))</f>
        <v/>
      </c>
    </row>
    <row r="33" ht="21" customHeight="1">
      <c r="A33" s="13" t="n"/>
      <c r="B33" s="29" t="n"/>
      <c r="C33" s="13" t="n"/>
      <c r="D33" s="13" t="n"/>
      <c r="E33" s="33" t="n"/>
      <c r="F33" s="31" t="n"/>
      <c r="G33" s="30" t="n"/>
      <c r="H33" s="34">
        <f>IF(A33="","",IF(OR(E33="",F33="",G33=""),"",IFERROR(F33/(E33*(1-G33)),"")))</f>
        <v/>
      </c>
      <c r="I33" s="13" t="n"/>
      <c r="J33" s="18">
        <f>IF(A33="","",IF(COUNTIF($A$5:$A$104,A33)&gt;1,"ID duplicado",IF(OR(B33="",C33="",D33="",E33="",E33&lt;=0,F33="",F33&lt;0,G33="",G33&lt;0,G33&gt;'Parâmetros'!$B$14,I33=""),"Revisar cadastro",IF(H33="","Revisar cálculo","OK"))))</f>
        <v/>
      </c>
    </row>
    <row r="34" ht="21" customHeight="1">
      <c r="A34" s="13" t="n"/>
      <c r="B34" s="29" t="n"/>
      <c r="C34" s="13" t="n"/>
      <c r="D34" s="13" t="n"/>
      <c r="E34" s="33" t="n"/>
      <c r="F34" s="31" t="n"/>
      <c r="G34" s="30" t="n"/>
      <c r="H34" s="35">
        <f>IF(A34="","",IF(OR(E34="",F34="",G34=""),"",IFERROR(F34/(E34*(1-G34)),"")))</f>
        <v/>
      </c>
      <c r="I34" s="13" t="n"/>
      <c r="J34" s="20">
        <f>IF(A34="","",IF(COUNTIF($A$5:$A$104,A34)&gt;1,"ID duplicado",IF(OR(B34="",C34="",D34="",E34="",E34&lt;=0,F34="",F34&lt;0,G34="",G34&lt;0,G34&gt;'Parâmetros'!$B$14,I34=""),"Revisar cadastro",IF(H34="","Revisar cálculo","OK"))))</f>
        <v/>
      </c>
    </row>
    <row r="35" ht="21" customHeight="1">
      <c r="A35" s="13" t="n"/>
      <c r="B35" s="29" t="n"/>
      <c r="C35" s="13" t="n"/>
      <c r="D35" s="13" t="n"/>
      <c r="E35" s="33" t="n"/>
      <c r="F35" s="31" t="n"/>
      <c r="G35" s="30" t="n"/>
      <c r="H35" s="34">
        <f>IF(A35="","",IF(OR(E35="",F35="",G35=""),"",IFERROR(F35/(E35*(1-G35)),"")))</f>
        <v/>
      </c>
      <c r="I35" s="13" t="n"/>
      <c r="J35" s="18">
        <f>IF(A35="","",IF(COUNTIF($A$5:$A$104,A35)&gt;1,"ID duplicado",IF(OR(B35="",C35="",D35="",E35="",E35&lt;=0,F35="",F35&lt;0,G35="",G35&lt;0,G35&gt;'Parâmetros'!$B$14,I35=""),"Revisar cadastro",IF(H35="","Revisar cálculo","OK"))))</f>
        <v/>
      </c>
    </row>
    <row r="36" ht="21" customHeight="1">
      <c r="A36" s="13" t="n"/>
      <c r="B36" s="29" t="n"/>
      <c r="C36" s="13" t="n"/>
      <c r="D36" s="13" t="n"/>
      <c r="E36" s="33" t="n"/>
      <c r="F36" s="31" t="n"/>
      <c r="G36" s="30" t="n"/>
      <c r="H36" s="35">
        <f>IF(A36="","",IF(OR(E36="",F36="",G36=""),"",IFERROR(F36/(E36*(1-G36)),"")))</f>
        <v/>
      </c>
      <c r="I36" s="13" t="n"/>
      <c r="J36" s="20">
        <f>IF(A36="","",IF(COUNTIF($A$5:$A$104,A36)&gt;1,"ID duplicado",IF(OR(B36="",C36="",D36="",E36="",E36&lt;=0,F36="",F36&lt;0,G36="",G36&lt;0,G36&gt;'Parâmetros'!$B$14,I36=""),"Revisar cadastro",IF(H36="","Revisar cálculo","OK"))))</f>
        <v/>
      </c>
    </row>
    <row r="37" ht="21" customHeight="1">
      <c r="A37" s="13" t="n"/>
      <c r="B37" s="29" t="n"/>
      <c r="C37" s="13" t="n"/>
      <c r="D37" s="13" t="n"/>
      <c r="E37" s="33" t="n"/>
      <c r="F37" s="31" t="n"/>
      <c r="G37" s="30" t="n"/>
      <c r="H37" s="34">
        <f>IF(A37="","",IF(OR(E37="",F37="",G37=""),"",IFERROR(F37/(E37*(1-G37)),"")))</f>
        <v/>
      </c>
      <c r="I37" s="13" t="n"/>
      <c r="J37" s="18">
        <f>IF(A37="","",IF(COUNTIF($A$5:$A$104,A37)&gt;1,"ID duplicado",IF(OR(B37="",C37="",D37="",E37="",E37&lt;=0,F37="",F37&lt;0,G37="",G37&lt;0,G37&gt;'Parâmetros'!$B$14,I37=""),"Revisar cadastro",IF(H37="","Revisar cálculo","OK"))))</f>
        <v/>
      </c>
    </row>
    <row r="38" ht="21" customHeight="1">
      <c r="A38" s="13" t="n"/>
      <c r="B38" s="29" t="n"/>
      <c r="C38" s="13" t="n"/>
      <c r="D38" s="13" t="n"/>
      <c r="E38" s="33" t="n"/>
      <c r="F38" s="31" t="n"/>
      <c r="G38" s="30" t="n"/>
      <c r="H38" s="35">
        <f>IF(A38="","",IF(OR(E38="",F38="",G38=""),"",IFERROR(F38/(E38*(1-G38)),"")))</f>
        <v/>
      </c>
      <c r="I38" s="13" t="n"/>
      <c r="J38" s="20">
        <f>IF(A38="","",IF(COUNTIF($A$5:$A$104,A38)&gt;1,"ID duplicado",IF(OR(B38="",C38="",D38="",E38="",E38&lt;=0,F38="",F38&lt;0,G38="",G38&lt;0,G38&gt;'Parâmetros'!$B$14,I38=""),"Revisar cadastro",IF(H38="","Revisar cálculo","OK"))))</f>
        <v/>
      </c>
    </row>
    <row r="39" ht="21" customHeight="1">
      <c r="A39" s="13" t="n"/>
      <c r="B39" s="29" t="n"/>
      <c r="C39" s="13" t="n"/>
      <c r="D39" s="13" t="n"/>
      <c r="E39" s="33" t="n"/>
      <c r="F39" s="31" t="n"/>
      <c r="G39" s="30" t="n"/>
      <c r="H39" s="34">
        <f>IF(A39="","",IF(OR(E39="",F39="",G39=""),"",IFERROR(F39/(E39*(1-G39)),"")))</f>
        <v/>
      </c>
      <c r="I39" s="13" t="n"/>
      <c r="J39" s="18">
        <f>IF(A39="","",IF(COUNTIF($A$5:$A$104,A39)&gt;1,"ID duplicado",IF(OR(B39="",C39="",D39="",E39="",E39&lt;=0,F39="",F39&lt;0,G39="",G39&lt;0,G39&gt;'Parâmetros'!$B$14,I39=""),"Revisar cadastro",IF(H39="","Revisar cálculo","OK"))))</f>
        <v/>
      </c>
    </row>
    <row r="40" ht="21" customHeight="1">
      <c r="A40" s="13" t="n"/>
      <c r="B40" s="29" t="n"/>
      <c r="C40" s="13" t="n"/>
      <c r="D40" s="13" t="n"/>
      <c r="E40" s="33" t="n"/>
      <c r="F40" s="31" t="n"/>
      <c r="G40" s="30" t="n"/>
      <c r="H40" s="35">
        <f>IF(A40="","",IF(OR(E40="",F40="",G40=""),"",IFERROR(F40/(E40*(1-G40)),"")))</f>
        <v/>
      </c>
      <c r="I40" s="13" t="n"/>
      <c r="J40" s="20">
        <f>IF(A40="","",IF(COUNTIF($A$5:$A$104,A40)&gt;1,"ID duplicado",IF(OR(B40="",C40="",D40="",E40="",E40&lt;=0,F40="",F40&lt;0,G40="",G40&lt;0,G40&gt;'Parâmetros'!$B$14,I40=""),"Revisar cadastro",IF(H40="","Revisar cálculo","OK"))))</f>
        <v/>
      </c>
    </row>
    <row r="41" ht="21" customHeight="1">
      <c r="A41" s="13" t="n"/>
      <c r="B41" s="29" t="n"/>
      <c r="C41" s="13" t="n"/>
      <c r="D41" s="13" t="n"/>
      <c r="E41" s="33" t="n"/>
      <c r="F41" s="31" t="n"/>
      <c r="G41" s="30" t="n"/>
      <c r="H41" s="34">
        <f>IF(A41="","",IF(OR(E41="",F41="",G41=""),"",IFERROR(F41/(E41*(1-G41)),"")))</f>
        <v/>
      </c>
      <c r="I41" s="13" t="n"/>
      <c r="J41" s="18">
        <f>IF(A41="","",IF(COUNTIF($A$5:$A$104,A41)&gt;1,"ID duplicado",IF(OR(B41="",C41="",D41="",E41="",E41&lt;=0,F41="",F41&lt;0,G41="",G41&lt;0,G41&gt;'Parâmetros'!$B$14,I41=""),"Revisar cadastro",IF(H41="","Revisar cálculo","OK"))))</f>
        <v/>
      </c>
    </row>
    <row r="42" ht="21" customHeight="1">
      <c r="A42" s="13" t="n"/>
      <c r="B42" s="29" t="n"/>
      <c r="C42" s="13" t="n"/>
      <c r="D42" s="13" t="n"/>
      <c r="E42" s="33" t="n"/>
      <c r="F42" s="31" t="n"/>
      <c r="G42" s="30" t="n"/>
      <c r="H42" s="35">
        <f>IF(A42="","",IF(OR(E42="",F42="",G42=""),"",IFERROR(F42/(E42*(1-G42)),"")))</f>
        <v/>
      </c>
      <c r="I42" s="13" t="n"/>
      <c r="J42" s="20">
        <f>IF(A42="","",IF(COUNTIF($A$5:$A$104,A42)&gt;1,"ID duplicado",IF(OR(B42="",C42="",D42="",E42="",E42&lt;=0,F42="",F42&lt;0,G42="",G42&lt;0,G42&gt;'Parâmetros'!$B$14,I42=""),"Revisar cadastro",IF(H42="","Revisar cálculo","OK"))))</f>
        <v/>
      </c>
    </row>
    <row r="43" ht="21" customHeight="1">
      <c r="A43" s="13" t="n"/>
      <c r="B43" s="29" t="n"/>
      <c r="C43" s="13" t="n"/>
      <c r="D43" s="13" t="n"/>
      <c r="E43" s="33" t="n"/>
      <c r="F43" s="31" t="n"/>
      <c r="G43" s="30" t="n"/>
      <c r="H43" s="34">
        <f>IF(A43="","",IF(OR(E43="",F43="",G43=""),"",IFERROR(F43/(E43*(1-G43)),"")))</f>
        <v/>
      </c>
      <c r="I43" s="13" t="n"/>
      <c r="J43" s="18">
        <f>IF(A43="","",IF(COUNTIF($A$5:$A$104,A43)&gt;1,"ID duplicado",IF(OR(B43="",C43="",D43="",E43="",E43&lt;=0,F43="",F43&lt;0,G43="",G43&lt;0,G43&gt;'Parâmetros'!$B$14,I43=""),"Revisar cadastro",IF(H43="","Revisar cálculo","OK"))))</f>
        <v/>
      </c>
    </row>
    <row r="44" ht="21" customHeight="1">
      <c r="A44" s="13" t="n"/>
      <c r="B44" s="29" t="n"/>
      <c r="C44" s="13" t="n"/>
      <c r="D44" s="13" t="n"/>
      <c r="E44" s="33" t="n"/>
      <c r="F44" s="31" t="n"/>
      <c r="G44" s="30" t="n"/>
      <c r="H44" s="35">
        <f>IF(A44="","",IF(OR(E44="",F44="",G44=""),"",IFERROR(F44/(E44*(1-G44)),"")))</f>
        <v/>
      </c>
      <c r="I44" s="13" t="n"/>
      <c r="J44" s="20">
        <f>IF(A44="","",IF(COUNTIF($A$5:$A$104,A44)&gt;1,"ID duplicado",IF(OR(B44="",C44="",D44="",E44="",E44&lt;=0,F44="",F44&lt;0,G44="",G44&lt;0,G44&gt;'Parâmetros'!$B$14,I44=""),"Revisar cadastro",IF(H44="","Revisar cálculo","OK"))))</f>
        <v/>
      </c>
    </row>
    <row r="45" ht="21" customHeight="1">
      <c r="A45" s="13" t="n"/>
      <c r="B45" s="29" t="n"/>
      <c r="C45" s="13" t="n"/>
      <c r="D45" s="13" t="n"/>
      <c r="E45" s="33" t="n"/>
      <c r="F45" s="31" t="n"/>
      <c r="G45" s="30" t="n"/>
      <c r="H45" s="34">
        <f>IF(A45="","",IF(OR(E45="",F45="",G45=""),"",IFERROR(F45/(E45*(1-G45)),"")))</f>
        <v/>
      </c>
      <c r="I45" s="13" t="n"/>
      <c r="J45" s="18">
        <f>IF(A45="","",IF(COUNTIF($A$5:$A$104,A45)&gt;1,"ID duplicado",IF(OR(B45="",C45="",D45="",E45="",E45&lt;=0,F45="",F45&lt;0,G45="",G45&lt;0,G45&gt;'Parâmetros'!$B$14,I45=""),"Revisar cadastro",IF(H45="","Revisar cálculo","OK"))))</f>
        <v/>
      </c>
    </row>
    <row r="46" ht="21" customHeight="1">
      <c r="A46" s="13" t="n"/>
      <c r="B46" s="29" t="n"/>
      <c r="C46" s="13" t="n"/>
      <c r="D46" s="13" t="n"/>
      <c r="E46" s="33" t="n"/>
      <c r="F46" s="31" t="n"/>
      <c r="G46" s="30" t="n"/>
      <c r="H46" s="35">
        <f>IF(A46="","",IF(OR(E46="",F46="",G46=""),"",IFERROR(F46/(E46*(1-G46)),"")))</f>
        <v/>
      </c>
      <c r="I46" s="13" t="n"/>
      <c r="J46" s="20">
        <f>IF(A46="","",IF(COUNTIF($A$5:$A$104,A46)&gt;1,"ID duplicado",IF(OR(B46="",C46="",D46="",E46="",E46&lt;=0,F46="",F46&lt;0,G46="",G46&lt;0,G46&gt;'Parâmetros'!$B$14,I46=""),"Revisar cadastro",IF(H46="","Revisar cálculo","OK"))))</f>
        <v/>
      </c>
    </row>
    <row r="47" ht="21" customHeight="1">
      <c r="A47" s="13" t="n"/>
      <c r="B47" s="29" t="n"/>
      <c r="C47" s="13" t="n"/>
      <c r="D47" s="13" t="n"/>
      <c r="E47" s="33" t="n"/>
      <c r="F47" s="31" t="n"/>
      <c r="G47" s="30" t="n"/>
      <c r="H47" s="34">
        <f>IF(A47="","",IF(OR(E47="",F47="",G47=""),"",IFERROR(F47/(E47*(1-G47)),"")))</f>
        <v/>
      </c>
      <c r="I47" s="13" t="n"/>
      <c r="J47" s="18">
        <f>IF(A47="","",IF(COUNTIF($A$5:$A$104,A47)&gt;1,"ID duplicado",IF(OR(B47="",C47="",D47="",E47="",E47&lt;=0,F47="",F47&lt;0,G47="",G47&lt;0,G47&gt;'Parâmetros'!$B$14,I47=""),"Revisar cadastro",IF(H47="","Revisar cálculo","OK"))))</f>
        <v/>
      </c>
    </row>
    <row r="48" ht="21" customHeight="1">
      <c r="A48" s="13" t="n"/>
      <c r="B48" s="29" t="n"/>
      <c r="C48" s="13" t="n"/>
      <c r="D48" s="13" t="n"/>
      <c r="E48" s="33" t="n"/>
      <c r="F48" s="31" t="n"/>
      <c r="G48" s="30" t="n"/>
      <c r="H48" s="35">
        <f>IF(A48="","",IF(OR(E48="",F48="",G48=""),"",IFERROR(F48/(E48*(1-G48)),"")))</f>
        <v/>
      </c>
      <c r="I48" s="13" t="n"/>
      <c r="J48" s="20">
        <f>IF(A48="","",IF(COUNTIF($A$5:$A$104,A48)&gt;1,"ID duplicado",IF(OR(B48="",C48="",D48="",E48="",E48&lt;=0,F48="",F48&lt;0,G48="",G48&lt;0,G48&gt;'Parâmetros'!$B$14,I48=""),"Revisar cadastro",IF(H48="","Revisar cálculo","OK"))))</f>
        <v/>
      </c>
    </row>
    <row r="49" ht="21" customHeight="1">
      <c r="A49" s="13" t="n"/>
      <c r="B49" s="29" t="n"/>
      <c r="C49" s="13" t="n"/>
      <c r="D49" s="13" t="n"/>
      <c r="E49" s="33" t="n"/>
      <c r="F49" s="31" t="n"/>
      <c r="G49" s="30" t="n"/>
      <c r="H49" s="34">
        <f>IF(A49="","",IF(OR(E49="",F49="",G49=""),"",IFERROR(F49/(E49*(1-G49)),"")))</f>
        <v/>
      </c>
      <c r="I49" s="13" t="n"/>
      <c r="J49" s="18">
        <f>IF(A49="","",IF(COUNTIF($A$5:$A$104,A49)&gt;1,"ID duplicado",IF(OR(B49="",C49="",D49="",E49="",E49&lt;=0,F49="",F49&lt;0,G49="",G49&lt;0,G49&gt;'Parâmetros'!$B$14,I49=""),"Revisar cadastro",IF(H49="","Revisar cálculo","OK"))))</f>
        <v/>
      </c>
    </row>
    <row r="50" ht="21" customHeight="1">
      <c r="A50" s="13" t="n"/>
      <c r="B50" s="29" t="n"/>
      <c r="C50" s="13" t="n"/>
      <c r="D50" s="13" t="n"/>
      <c r="E50" s="33" t="n"/>
      <c r="F50" s="31" t="n"/>
      <c r="G50" s="30" t="n"/>
      <c r="H50" s="35">
        <f>IF(A50="","",IF(OR(E50="",F50="",G50=""),"",IFERROR(F50/(E50*(1-G50)),"")))</f>
        <v/>
      </c>
      <c r="I50" s="13" t="n"/>
      <c r="J50" s="20">
        <f>IF(A50="","",IF(COUNTIF($A$5:$A$104,A50)&gt;1,"ID duplicado",IF(OR(B50="",C50="",D50="",E50="",E50&lt;=0,F50="",F50&lt;0,G50="",G50&lt;0,G50&gt;'Parâmetros'!$B$14,I50=""),"Revisar cadastro",IF(H50="","Revisar cálculo","OK"))))</f>
        <v/>
      </c>
    </row>
    <row r="51" ht="21" customHeight="1">
      <c r="A51" s="13" t="n"/>
      <c r="B51" s="29" t="n"/>
      <c r="C51" s="13" t="n"/>
      <c r="D51" s="13" t="n"/>
      <c r="E51" s="33" t="n"/>
      <c r="F51" s="31" t="n"/>
      <c r="G51" s="30" t="n"/>
      <c r="H51" s="34">
        <f>IF(A51="","",IF(OR(E51="",F51="",G51=""),"",IFERROR(F51/(E51*(1-G51)),"")))</f>
        <v/>
      </c>
      <c r="I51" s="13" t="n"/>
      <c r="J51" s="18">
        <f>IF(A51="","",IF(COUNTIF($A$5:$A$104,A51)&gt;1,"ID duplicado",IF(OR(B51="",C51="",D51="",E51="",E51&lt;=0,F51="",F51&lt;0,G51="",G51&lt;0,G51&gt;'Parâmetros'!$B$14,I51=""),"Revisar cadastro",IF(H51="","Revisar cálculo","OK"))))</f>
        <v/>
      </c>
    </row>
    <row r="52" ht="21" customHeight="1">
      <c r="A52" s="13" t="n"/>
      <c r="B52" s="29" t="n"/>
      <c r="C52" s="13" t="n"/>
      <c r="D52" s="13" t="n"/>
      <c r="E52" s="33" t="n"/>
      <c r="F52" s="31" t="n"/>
      <c r="G52" s="30" t="n"/>
      <c r="H52" s="35">
        <f>IF(A52="","",IF(OR(E52="",F52="",G52=""),"",IFERROR(F52/(E52*(1-G52)),"")))</f>
        <v/>
      </c>
      <c r="I52" s="13" t="n"/>
      <c r="J52" s="20">
        <f>IF(A52="","",IF(COUNTIF($A$5:$A$104,A52)&gt;1,"ID duplicado",IF(OR(B52="",C52="",D52="",E52="",E52&lt;=0,F52="",F52&lt;0,G52="",G52&lt;0,G52&gt;'Parâmetros'!$B$14,I52=""),"Revisar cadastro",IF(H52="","Revisar cálculo","OK"))))</f>
        <v/>
      </c>
    </row>
    <row r="53" ht="21" customHeight="1">
      <c r="A53" s="13" t="n"/>
      <c r="B53" s="29" t="n"/>
      <c r="C53" s="13" t="n"/>
      <c r="D53" s="13" t="n"/>
      <c r="E53" s="33" t="n"/>
      <c r="F53" s="31" t="n"/>
      <c r="G53" s="30" t="n"/>
      <c r="H53" s="34">
        <f>IF(A53="","",IF(OR(E53="",F53="",G53=""),"",IFERROR(F53/(E53*(1-G53)),"")))</f>
        <v/>
      </c>
      <c r="I53" s="13" t="n"/>
      <c r="J53" s="18">
        <f>IF(A53="","",IF(COUNTIF($A$5:$A$104,A53)&gt;1,"ID duplicado",IF(OR(B53="",C53="",D53="",E53="",E53&lt;=0,F53="",F53&lt;0,G53="",G53&lt;0,G53&gt;'Parâmetros'!$B$14,I53=""),"Revisar cadastro",IF(H53="","Revisar cálculo","OK"))))</f>
        <v/>
      </c>
    </row>
    <row r="54" ht="21" customHeight="1">
      <c r="A54" s="13" t="n"/>
      <c r="B54" s="29" t="n"/>
      <c r="C54" s="13" t="n"/>
      <c r="D54" s="13" t="n"/>
      <c r="E54" s="33" t="n"/>
      <c r="F54" s="31" t="n"/>
      <c r="G54" s="30" t="n"/>
      <c r="H54" s="35">
        <f>IF(A54="","",IF(OR(E54="",F54="",G54=""),"",IFERROR(F54/(E54*(1-G54)),"")))</f>
        <v/>
      </c>
      <c r="I54" s="13" t="n"/>
      <c r="J54" s="20">
        <f>IF(A54="","",IF(COUNTIF($A$5:$A$104,A54)&gt;1,"ID duplicado",IF(OR(B54="",C54="",D54="",E54="",E54&lt;=0,F54="",F54&lt;0,G54="",G54&lt;0,G54&gt;'Parâmetros'!$B$14,I54=""),"Revisar cadastro",IF(H54="","Revisar cálculo","OK"))))</f>
        <v/>
      </c>
    </row>
    <row r="55" ht="21" customHeight="1">
      <c r="A55" s="13" t="n"/>
      <c r="B55" s="29" t="n"/>
      <c r="C55" s="13" t="n"/>
      <c r="D55" s="13" t="n"/>
      <c r="E55" s="33" t="n"/>
      <c r="F55" s="31" t="n"/>
      <c r="G55" s="30" t="n"/>
      <c r="H55" s="34">
        <f>IF(A55="","",IF(OR(E55="",F55="",G55=""),"",IFERROR(F55/(E55*(1-G55)),"")))</f>
        <v/>
      </c>
      <c r="I55" s="13" t="n"/>
      <c r="J55" s="18">
        <f>IF(A55="","",IF(COUNTIF($A$5:$A$104,A55)&gt;1,"ID duplicado",IF(OR(B55="",C55="",D55="",E55="",E55&lt;=0,F55="",F55&lt;0,G55="",G55&lt;0,G55&gt;'Parâmetros'!$B$14,I55=""),"Revisar cadastro",IF(H55="","Revisar cálculo","OK"))))</f>
        <v/>
      </c>
    </row>
    <row r="56" ht="21" customHeight="1">
      <c r="A56" s="13" t="n"/>
      <c r="B56" s="29" t="n"/>
      <c r="C56" s="13" t="n"/>
      <c r="D56" s="13" t="n"/>
      <c r="E56" s="33" t="n"/>
      <c r="F56" s="31" t="n"/>
      <c r="G56" s="30" t="n"/>
      <c r="H56" s="35">
        <f>IF(A56="","",IF(OR(E56="",F56="",G56=""),"",IFERROR(F56/(E56*(1-G56)),"")))</f>
        <v/>
      </c>
      <c r="I56" s="13" t="n"/>
      <c r="J56" s="20">
        <f>IF(A56="","",IF(COUNTIF($A$5:$A$104,A56)&gt;1,"ID duplicado",IF(OR(B56="",C56="",D56="",E56="",E56&lt;=0,F56="",F56&lt;0,G56="",G56&lt;0,G56&gt;'Parâmetros'!$B$14,I56=""),"Revisar cadastro",IF(H56="","Revisar cálculo","OK"))))</f>
        <v/>
      </c>
    </row>
    <row r="57" ht="21" customHeight="1">
      <c r="A57" s="13" t="n"/>
      <c r="B57" s="29" t="n"/>
      <c r="C57" s="13" t="n"/>
      <c r="D57" s="13" t="n"/>
      <c r="E57" s="33" t="n"/>
      <c r="F57" s="31" t="n"/>
      <c r="G57" s="30" t="n"/>
      <c r="H57" s="34">
        <f>IF(A57="","",IF(OR(E57="",F57="",G57=""),"",IFERROR(F57/(E57*(1-G57)),"")))</f>
        <v/>
      </c>
      <c r="I57" s="13" t="n"/>
      <c r="J57" s="18">
        <f>IF(A57="","",IF(COUNTIF($A$5:$A$104,A57)&gt;1,"ID duplicado",IF(OR(B57="",C57="",D57="",E57="",E57&lt;=0,F57="",F57&lt;0,G57="",G57&lt;0,G57&gt;'Parâmetros'!$B$14,I57=""),"Revisar cadastro",IF(H57="","Revisar cálculo","OK"))))</f>
        <v/>
      </c>
    </row>
    <row r="58" ht="21" customHeight="1">
      <c r="A58" s="13" t="n"/>
      <c r="B58" s="29" t="n"/>
      <c r="C58" s="13" t="n"/>
      <c r="D58" s="13" t="n"/>
      <c r="E58" s="33" t="n"/>
      <c r="F58" s="31" t="n"/>
      <c r="G58" s="30" t="n"/>
      <c r="H58" s="35">
        <f>IF(A58="","",IF(OR(E58="",F58="",G58=""),"",IFERROR(F58/(E58*(1-G58)),"")))</f>
        <v/>
      </c>
      <c r="I58" s="13" t="n"/>
      <c r="J58" s="20">
        <f>IF(A58="","",IF(COUNTIF($A$5:$A$104,A58)&gt;1,"ID duplicado",IF(OR(B58="",C58="",D58="",E58="",E58&lt;=0,F58="",F58&lt;0,G58="",G58&lt;0,G58&gt;'Parâmetros'!$B$14,I58=""),"Revisar cadastro",IF(H58="","Revisar cálculo","OK"))))</f>
        <v/>
      </c>
    </row>
    <row r="59" ht="21" customHeight="1">
      <c r="A59" s="13" t="n"/>
      <c r="B59" s="29" t="n"/>
      <c r="C59" s="13" t="n"/>
      <c r="D59" s="13" t="n"/>
      <c r="E59" s="33" t="n"/>
      <c r="F59" s="31" t="n"/>
      <c r="G59" s="30" t="n"/>
      <c r="H59" s="34">
        <f>IF(A59="","",IF(OR(E59="",F59="",G59=""),"",IFERROR(F59/(E59*(1-G59)),"")))</f>
        <v/>
      </c>
      <c r="I59" s="13" t="n"/>
      <c r="J59" s="18">
        <f>IF(A59="","",IF(COUNTIF($A$5:$A$104,A59)&gt;1,"ID duplicado",IF(OR(B59="",C59="",D59="",E59="",E59&lt;=0,F59="",F59&lt;0,G59="",G59&lt;0,G59&gt;'Parâmetros'!$B$14,I59=""),"Revisar cadastro",IF(H59="","Revisar cálculo","OK"))))</f>
        <v/>
      </c>
    </row>
    <row r="60" ht="21" customHeight="1">
      <c r="A60" s="13" t="n"/>
      <c r="B60" s="29" t="n"/>
      <c r="C60" s="13" t="n"/>
      <c r="D60" s="13" t="n"/>
      <c r="E60" s="33" t="n"/>
      <c r="F60" s="31" t="n"/>
      <c r="G60" s="30" t="n"/>
      <c r="H60" s="35">
        <f>IF(A60="","",IF(OR(E60="",F60="",G60=""),"",IFERROR(F60/(E60*(1-G60)),"")))</f>
        <v/>
      </c>
      <c r="I60" s="13" t="n"/>
      <c r="J60" s="20">
        <f>IF(A60="","",IF(COUNTIF($A$5:$A$104,A60)&gt;1,"ID duplicado",IF(OR(B60="",C60="",D60="",E60="",E60&lt;=0,F60="",F60&lt;0,G60="",G60&lt;0,G60&gt;'Parâmetros'!$B$14,I60=""),"Revisar cadastro",IF(H60="","Revisar cálculo","OK"))))</f>
        <v/>
      </c>
    </row>
    <row r="61" ht="21" customHeight="1">
      <c r="A61" s="13" t="n"/>
      <c r="B61" s="29" t="n"/>
      <c r="C61" s="13" t="n"/>
      <c r="D61" s="13" t="n"/>
      <c r="E61" s="33" t="n"/>
      <c r="F61" s="31" t="n"/>
      <c r="G61" s="30" t="n"/>
      <c r="H61" s="34">
        <f>IF(A61="","",IF(OR(E61="",F61="",G61=""),"",IFERROR(F61/(E61*(1-G61)),"")))</f>
        <v/>
      </c>
      <c r="I61" s="13" t="n"/>
      <c r="J61" s="18">
        <f>IF(A61="","",IF(COUNTIF($A$5:$A$104,A61)&gt;1,"ID duplicado",IF(OR(B61="",C61="",D61="",E61="",E61&lt;=0,F61="",F61&lt;0,G61="",G61&lt;0,G61&gt;'Parâmetros'!$B$14,I61=""),"Revisar cadastro",IF(H61="","Revisar cálculo","OK"))))</f>
        <v/>
      </c>
    </row>
    <row r="62" ht="21" customHeight="1">
      <c r="A62" s="13" t="n"/>
      <c r="B62" s="29" t="n"/>
      <c r="C62" s="13" t="n"/>
      <c r="D62" s="13" t="n"/>
      <c r="E62" s="33" t="n"/>
      <c r="F62" s="31" t="n"/>
      <c r="G62" s="30" t="n"/>
      <c r="H62" s="35">
        <f>IF(A62="","",IF(OR(E62="",F62="",G62=""),"",IFERROR(F62/(E62*(1-G62)),"")))</f>
        <v/>
      </c>
      <c r="I62" s="13" t="n"/>
      <c r="J62" s="20">
        <f>IF(A62="","",IF(COUNTIF($A$5:$A$104,A62)&gt;1,"ID duplicado",IF(OR(B62="",C62="",D62="",E62="",E62&lt;=0,F62="",F62&lt;0,G62="",G62&lt;0,G62&gt;'Parâmetros'!$B$14,I62=""),"Revisar cadastro",IF(H62="","Revisar cálculo","OK"))))</f>
        <v/>
      </c>
    </row>
    <row r="63" ht="21" customHeight="1">
      <c r="A63" s="13" t="n"/>
      <c r="B63" s="29" t="n"/>
      <c r="C63" s="13" t="n"/>
      <c r="D63" s="13" t="n"/>
      <c r="E63" s="33" t="n"/>
      <c r="F63" s="31" t="n"/>
      <c r="G63" s="30" t="n"/>
      <c r="H63" s="34">
        <f>IF(A63="","",IF(OR(E63="",F63="",G63=""),"",IFERROR(F63/(E63*(1-G63)),"")))</f>
        <v/>
      </c>
      <c r="I63" s="13" t="n"/>
      <c r="J63" s="18">
        <f>IF(A63="","",IF(COUNTIF($A$5:$A$104,A63)&gt;1,"ID duplicado",IF(OR(B63="",C63="",D63="",E63="",E63&lt;=0,F63="",F63&lt;0,G63="",G63&lt;0,G63&gt;'Parâmetros'!$B$14,I63=""),"Revisar cadastro",IF(H63="","Revisar cálculo","OK"))))</f>
        <v/>
      </c>
    </row>
    <row r="64" ht="21" customHeight="1">
      <c r="A64" s="13" t="n"/>
      <c r="B64" s="29" t="n"/>
      <c r="C64" s="13" t="n"/>
      <c r="D64" s="13" t="n"/>
      <c r="E64" s="33" t="n"/>
      <c r="F64" s="31" t="n"/>
      <c r="G64" s="30" t="n"/>
      <c r="H64" s="35">
        <f>IF(A64="","",IF(OR(E64="",F64="",G64=""),"",IFERROR(F64/(E64*(1-G64)),"")))</f>
        <v/>
      </c>
      <c r="I64" s="13" t="n"/>
      <c r="J64" s="20">
        <f>IF(A64="","",IF(COUNTIF($A$5:$A$104,A64)&gt;1,"ID duplicado",IF(OR(B64="",C64="",D64="",E64="",E64&lt;=0,F64="",F64&lt;0,G64="",G64&lt;0,G64&gt;'Parâmetros'!$B$14,I64=""),"Revisar cadastro",IF(H64="","Revisar cálculo","OK"))))</f>
        <v/>
      </c>
    </row>
    <row r="65" ht="21" customHeight="1">
      <c r="A65" s="13" t="n"/>
      <c r="B65" s="29" t="n"/>
      <c r="C65" s="13" t="n"/>
      <c r="D65" s="13" t="n"/>
      <c r="E65" s="33" t="n"/>
      <c r="F65" s="31" t="n"/>
      <c r="G65" s="30" t="n"/>
      <c r="H65" s="34">
        <f>IF(A65="","",IF(OR(E65="",F65="",G65=""),"",IFERROR(F65/(E65*(1-G65)),"")))</f>
        <v/>
      </c>
      <c r="I65" s="13" t="n"/>
      <c r="J65" s="18">
        <f>IF(A65="","",IF(COUNTIF($A$5:$A$104,A65)&gt;1,"ID duplicado",IF(OR(B65="",C65="",D65="",E65="",E65&lt;=0,F65="",F65&lt;0,G65="",G65&lt;0,G65&gt;'Parâmetros'!$B$14,I65=""),"Revisar cadastro",IF(H65="","Revisar cálculo","OK"))))</f>
        <v/>
      </c>
    </row>
    <row r="66" ht="21" customHeight="1">
      <c r="A66" s="13" t="n"/>
      <c r="B66" s="29" t="n"/>
      <c r="C66" s="13" t="n"/>
      <c r="D66" s="13" t="n"/>
      <c r="E66" s="33" t="n"/>
      <c r="F66" s="31" t="n"/>
      <c r="G66" s="30" t="n"/>
      <c r="H66" s="35">
        <f>IF(A66="","",IF(OR(E66="",F66="",G66=""),"",IFERROR(F66/(E66*(1-G66)),"")))</f>
        <v/>
      </c>
      <c r="I66" s="13" t="n"/>
      <c r="J66" s="20">
        <f>IF(A66="","",IF(COUNTIF($A$5:$A$104,A66)&gt;1,"ID duplicado",IF(OR(B66="",C66="",D66="",E66="",E66&lt;=0,F66="",F66&lt;0,G66="",G66&lt;0,G66&gt;'Parâmetros'!$B$14,I66=""),"Revisar cadastro",IF(H66="","Revisar cálculo","OK"))))</f>
        <v/>
      </c>
    </row>
    <row r="67" ht="21" customHeight="1">
      <c r="A67" s="13" t="n"/>
      <c r="B67" s="29" t="n"/>
      <c r="C67" s="13" t="n"/>
      <c r="D67" s="13" t="n"/>
      <c r="E67" s="33" t="n"/>
      <c r="F67" s="31" t="n"/>
      <c r="G67" s="30" t="n"/>
      <c r="H67" s="34">
        <f>IF(A67="","",IF(OR(E67="",F67="",G67=""),"",IFERROR(F67/(E67*(1-G67)),"")))</f>
        <v/>
      </c>
      <c r="I67" s="13" t="n"/>
      <c r="J67" s="18">
        <f>IF(A67="","",IF(COUNTIF($A$5:$A$104,A67)&gt;1,"ID duplicado",IF(OR(B67="",C67="",D67="",E67="",E67&lt;=0,F67="",F67&lt;0,G67="",G67&lt;0,G67&gt;'Parâmetros'!$B$14,I67=""),"Revisar cadastro",IF(H67="","Revisar cálculo","OK"))))</f>
        <v/>
      </c>
    </row>
    <row r="68" ht="21" customHeight="1">
      <c r="A68" s="13" t="n"/>
      <c r="B68" s="29" t="n"/>
      <c r="C68" s="13" t="n"/>
      <c r="D68" s="13" t="n"/>
      <c r="E68" s="33" t="n"/>
      <c r="F68" s="31" t="n"/>
      <c r="G68" s="30" t="n"/>
      <c r="H68" s="35">
        <f>IF(A68="","",IF(OR(E68="",F68="",G68=""),"",IFERROR(F68/(E68*(1-G68)),"")))</f>
        <v/>
      </c>
      <c r="I68" s="13" t="n"/>
      <c r="J68" s="20">
        <f>IF(A68="","",IF(COUNTIF($A$5:$A$104,A68)&gt;1,"ID duplicado",IF(OR(B68="",C68="",D68="",E68="",E68&lt;=0,F68="",F68&lt;0,G68="",G68&lt;0,G68&gt;'Parâmetros'!$B$14,I68=""),"Revisar cadastro",IF(H68="","Revisar cálculo","OK"))))</f>
        <v/>
      </c>
    </row>
    <row r="69" ht="21" customHeight="1">
      <c r="A69" s="13" t="n"/>
      <c r="B69" s="29" t="n"/>
      <c r="C69" s="13" t="n"/>
      <c r="D69" s="13" t="n"/>
      <c r="E69" s="33" t="n"/>
      <c r="F69" s="31" t="n"/>
      <c r="G69" s="30" t="n"/>
      <c r="H69" s="34">
        <f>IF(A69="","",IF(OR(E69="",F69="",G69=""),"",IFERROR(F69/(E69*(1-G69)),"")))</f>
        <v/>
      </c>
      <c r="I69" s="13" t="n"/>
      <c r="J69" s="18">
        <f>IF(A69="","",IF(COUNTIF($A$5:$A$104,A69)&gt;1,"ID duplicado",IF(OR(B69="",C69="",D69="",E69="",E69&lt;=0,F69="",F69&lt;0,G69="",G69&lt;0,G69&gt;'Parâmetros'!$B$14,I69=""),"Revisar cadastro",IF(H69="","Revisar cálculo","OK"))))</f>
        <v/>
      </c>
    </row>
    <row r="70" ht="21" customHeight="1">
      <c r="A70" s="13" t="n"/>
      <c r="B70" s="29" t="n"/>
      <c r="C70" s="13" t="n"/>
      <c r="D70" s="13" t="n"/>
      <c r="E70" s="33" t="n"/>
      <c r="F70" s="31" t="n"/>
      <c r="G70" s="30" t="n"/>
      <c r="H70" s="35">
        <f>IF(A70="","",IF(OR(E70="",F70="",G70=""),"",IFERROR(F70/(E70*(1-G70)),"")))</f>
        <v/>
      </c>
      <c r="I70" s="13" t="n"/>
      <c r="J70" s="20">
        <f>IF(A70="","",IF(COUNTIF($A$5:$A$104,A70)&gt;1,"ID duplicado",IF(OR(B70="",C70="",D70="",E70="",E70&lt;=0,F70="",F70&lt;0,G70="",G70&lt;0,G70&gt;'Parâmetros'!$B$14,I70=""),"Revisar cadastro",IF(H70="","Revisar cálculo","OK"))))</f>
        <v/>
      </c>
    </row>
    <row r="71" ht="21" customHeight="1">
      <c r="A71" s="13" t="n"/>
      <c r="B71" s="29" t="n"/>
      <c r="C71" s="13" t="n"/>
      <c r="D71" s="13" t="n"/>
      <c r="E71" s="33" t="n"/>
      <c r="F71" s="31" t="n"/>
      <c r="G71" s="30" t="n"/>
      <c r="H71" s="34">
        <f>IF(A71="","",IF(OR(E71="",F71="",G71=""),"",IFERROR(F71/(E71*(1-G71)),"")))</f>
        <v/>
      </c>
      <c r="I71" s="13" t="n"/>
      <c r="J71" s="18">
        <f>IF(A71="","",IF(COUNTIF($A$5:$A$104,A71)&gt;1,"ID duplicado",IF(OR(B71="",C71="",D71="",E71="",E71&lt;=0,F71="",F71&lt;0,G71="",G71&lt;0,G71&gt;'Parâmetros'!$B$14,I71=""),"Revisar cadastro",IF(H71="","Revisar cálculo","OK"))))</f>
        <v/>
      </c>
    </row>
    <row r="72" ht="21" customHeight="1">
      <c r="A72" s="13" t="n"/>
      <c r="B72" s="29" t="n"/>
      <c r="C72" s="13" t="n"/>
      <c r="D72" s="13" t="n"/>
      <c r="E72" s="33" t="n"/>
      <c r="F72" s="31" t="n"/>
      <c r="G72" s="30" t="n"/>
      <c r="H72" s="35">
        <f>IF(A72="","",IF(OR(E72="",F72="",G72=""),"",IFERROR(F72/(E72*(1-G72)),"")))</f>
        <v/>
      </c>
      <c r="I72" s="13" t="n"/>
      <c r="J72" s="20">
        <f>IF(A72="","",IF(COUNTIF($A$5:$A$104,A72)&gt;1,"ID duplicado",IF(OR(B72="",C72="",D72="",E72="",E72&lt;=0,F72="",F72&lt;0,G72="",G72&lt;0,G72&gt;'Parâmetros'!$B$14,I72=""),"Revisar cadastro",IF(H72="","Revisar cálculo","OK"))))</f>
        <v/>
      </c>
    </row>
    <row r="73" ht="21" customHeight="1">
      <c r="A73" s="13" t="n"/>
      <c r="B73" s="29" t="n"/>
      <c r="C73" s="13" t="n"/>
      <c r="D73" s="13" t="n"/>
      <c r="E73" s="33" t="n"/>
      <c r="F73" s="31" t="n"/>
      <c r="G73" s="30" t="n"/>
      <c r="H73" s="34">
        <f>IF(A73="","",IF(OR(E73="",F73="",G73=""),"",IFERROR(F73/(E73*(1-G73)),"")))</f>
        <v/>
      </c>
      <c r="I73" s="13" t="n"/>
      <c r="J73" s="18">
        <f>IF(A73="","",IF(COUNTIF($A$5:$A$104,A73)&gt;1,"ID duplicado",IF(OR(B73="",C73="",D73="",E73="",E73&lt;=0,F73="",F73&lt;0,G73="",G73&lt;0,G73&gt;'Parâmetros'!$B$14,I73=""),"Revisar cadastro",IF(H73="","Revisar cálculo","OK"))))</f>
        <v/>
      </c>
    </row>
    <row r="74" ht="21" customHeight="1">
      <c r="A74" s="13" t="n"/>
      <c r="B74" s="29" t="n"/>
      <c r="C74" s="13" t="n"/>
      <c r="D74" s="13" t="n"/>
      <c r="E74" s="33" t="n"/>
      <c r="F74" s="31" t="n"/>
      <c r="G74" s="30" t="n"/>
      <c r="H74" s="35">
        <f>IF(A74="","",IF(OR(E74="",F74="",G74=""),"",IFERROR(F74/(E74*(1-G74)),"")))</f>
        <v/>
      </c>
      <c r="I74" s="13" t="n"/>
      <c r="J74" s="20">
        <f>IF(A74="","",IF(COUNTIF($A$5:$A$104,A74)&gt;1,"ID duplicado",IF(OR(B74="",C74="",D74="",E74="",E74&lt;=0,F74="",F74&lt;0,G74="",G74&lt;0,G74&gt;'Parâmetros'!$B$14,I74=""),"Revisar cadastro",IF(H74="","Revisar cálculo","OK"))))</f>
        <v/>
      </c>
    </row>
    <row r="75" ht="21" customHeight="1">
      <c r="A75" s="13" t="n"/>
      <c r="B75" s="29" t="n"/>
      <c r="C75" s="13" t="n"/>
      <c r="D75" s="13" t="n"/>
      <c r="E75" s="33" t="n"/>
      <c r="F75" s="31" t="n"/>
      <c r="G75" s="30" t="n"/>
      <c r="H75" s="34">
        <f>IF(A75="","",IF(OR(E75="",F75="",G75=""),"",IFERROR(F75/(E75*(1-G75)),"")))</f>
        <v/>
      </c>
      <c r="I75" s="13" t="n"/>
      <c r="J75" s="18">
        <f>IF(A75="","",IF(COUNTIF($A$5:$A$104,A75)&gt;1,"ID duplicado",IF(OR(B75="",C75="",D75="",E75="",E75&lt;=0,F75="",F75&lt;0,G75="",G75&lt;0,G75&gt;'Parâmetros'!$B$14,I75=""),"Revisar cadastro",IF(H75="","Revisar cálculo","OK"))))</f>
        <v/>
      </c>
    </row>
    <row r="76" ht="21" customHeight="1">
      <c r="A76" s="13" t="n"/>
      <c r="B76" s="29" t="n"/>
      <c r="C76" s="13" t="n"/>
      <c r="D76" s="13" t="n"/>
      <c r="E76" s="33" t="n"/>
      <c r="F76" s="31" t="n"/>
      <c r="G76" s="30" t="n"/>
      <c r="H76" s="35">
        <f>IF(A76="","",IF(OR(E76="",F76="",G76=""),"",IFERROR(F76/(E76*(1-G76)),"")))</f>
        <v/>
      </c>
      <c r="I76" s="13" t="n"/>
      <c r="J76" s="20">
        <f>IF(A76="","",IF(COUNTIF($A$5:$A$104,A76)&gt;1,"ID duplicado",IF(OR(B76="",C76="",D76="",E76="",E76&lt;=0,F76="",F76&lt;0,G76="",G76&lt;0,G76&gt;'Parâmetros'!$B$14,I76=""),"Revisar cadastro",IF(H76="","Revisar cálculo","OK"))))</f>
        <v/>
      </c>
    </row>
    <row r="77" ht="21" customHeight="1">
      <c r="A77" s="13" t="n"/>
      <c r="B77" s="29" t="n"/>
      <c r="C77" s="13" t="n"/>
      <c r="D77" s="13" t="n"/>
      <c r="E77" s="33" t="n"/>
      <c r="F77" s="31" t="n"/>
      <c r="G77" s="30" t="n"/>
      <c r="H77" s="34">
        <f>IF(A77="","",IF(OR(E77="",F77="",G77=""),"",IFERROR(F77/(E77*(1-G77)),"")))</f>
        <v/>
      </c>
      <c r="I77" s="13" t="n"/>
      <c r="J77" s="18">
        <f>IF(A77="","",IF(COUNTIF($A$5:$A$104,A77)&gt;1,"ID duplicado",IF(OR(B77="",C77="",D77="",E77="",E77&lt;=0,F77="",F77&lt;0,G77="",G77&lt;0,G77&gt;'Parâmetros'!$B$14,I77=""),"Revisar cadastro",IF(H77="","Revisar cálculo","OK"))))</f>
        <v/>
      </c>
    </row>
    <row r="78" ht="21" customHeight="1">
      <c r="A78" s="13" t="n"/>
      <c r="B78" s="29" t="n"/>
      <c r="C78" s="13" t="n"/>
      <c r="D78" s="13" t="n"/>
      <c r="E78" s="33" t="n"/>
      <c r="F78" s="31" t="n"/>
      <c r="G78" s="30" t="n"/>
      <c r="H78" s="35">
        <f>IF(A78="","",IF(OR(E78="",F78="",G78=""),"",IFERROR(F78/(E78*(1-G78)),"")))</f>
        <v/>
      </c>
      <c r="I78" s="13" t="n"/>
      <c r="J78" s="20">
        <f>IF(A78="","",IF(COUNTIF($A$5:$A$104,A78)&gt;1,"ID duplicado",IF(OR(B78="",C78="",D78="",E78="",E78&lt;=0,F78="",F78&lt;0,G78="",G78&lt;0,G78&gt;'Parâmetros'!$B$14,I78=""),"Revisar cadastro",IF(H78="","Revisar cálculo","OK"))))</f>
        <v/>
      </c>
    </row>
    <row r="79" ht="21" customHeight="1">
      <c r="A79" s="13" t="n"/>
      <c r="B79" s="29" t="n"/>
      <c r="C79" s="13" t="n"/>
      <c r="D79" s="13" t="n"/>
      <c r="E79" s="33" t="n"/>
      <c r="F79" s="31" t="n"/>
      <c r="G79" s="30" t="n"/>
      <c r="H79" s="34">
        <f>IF(A79="","",IF(OR(E79="",F79="",G79=""),"",IFERROR(F79/(E79*(1-G79)),"")))</f>
        <v/>
      </c>
      <c r="I79" s="13" t="n"/>
      <c r="J79" s="18">
        <f>IF(A79="","",IF(COUNTIF($A$5:$A$104,A79)&gt;1,"ID duplicado",IF(OR(B79="",C79="",D79="",E79="",E79&lt;=0,F79="",F79&lt;0,G79="",G79&lt;0,G79&gt;'Parâmetros'!$B$14,I79=""),"Revisar cadastro",IF(H79="","Revisar cálculo","OK"))))</f>
        <v/>
      </c>
    </row>
    <row r="80" ht="21" customHeight="1">
      <c r="A80" s="13" t="n"/>
      <c r="B80" s="29" t="n"/>
      <c r="C80" s="13" t="n"/>
      <c r="D80" s="13" t="n"/>
      <c r="E80" s="33" t="n"/>
      <c r="F80" s="31" t="n"/>
      <c r="G80" s="30" t="n"/>
      <c r="H80" s="35">
        <f>IF(A80="","",IF(OR(E80="",F80="",G80=""),"",IFERROR(F80/(E80*(1-G80)),"")))</f>
        <v/>
      </c>
      <c r="I80" s="13" t="n"/>
      <c r="J80" s="20">
        <f>IF(A80="","",IF(COUNTIF($A$5:$A$104,A80)&gt;1,"ID duplicado",IF(OR(B80="",C80="",D80="",E80="",E80&lt;=0,F80="",F80&lt;0,G80="",G80&lt;0,G80&gt;'Parâmetros'!$B$14,I80=""),"Revisar cadastro",IF(H80="","Revisar cálculo","OK"))))</f>
        <v/>
      </c>
    </row>
    <row r="81" ht="21" customHeight="1">
      <c r="A81" s="13" t="n"/>
      <c r="B81" s="29" t="n"/>
      <c r="C81" s="13" t="n"/>
      <c r="D81" s="13" t="n"/>
      <c r="E81" s="33" t="n"/>
      <c r="F81" s="31" t="n"/>
      <c r="G81" s="30" t="n"/>
      <c r="H81" s="34">
        <f>IF(A81="","",IF(OR(E81="",F81="",G81=""),"",IFERROR(F81/(E81*(1-G81)),"")))</f>
        <v/>
      </c>
      <c r="I81" s="13" t="n"/>
      <c r="J81" s="18">
        <f>IF(A81="","",IF(COUNTIF($A$5:$A$104,A81)&gt;1,"ID duplicado",IF(OR(B81="",C81="",D81="",E81="",E81&lt;=0,F81="",F81&lt;0,G81="",G81&lt;0,G81&gt;'Parâmetros'!$B$14,I81=""),"Revisar cadastro",IF(H81="","Revisar cálculo","OK"))))</f>
        <v/>
      </c>
    </row>
    <row r="82" ht="21" customHeight="1">
      <c r="A82" s="13" t="n"/>
      <c r="B82" s="29" t="n"/>
      <c r="C82" s="13" t="n"/>
      <c r="D82" s="13" t="n"/>
      <c r="E82" s="33" t="n"/>
      <c r="F82" s="31" t="n"/>
      <c r="G82" s="30" t="n"/>
      <c r="H82" s="35">
        <f>IF(A82="","",IF(OR(E82="",F82="",G82=""),"",IFERROR(F82/(E82*(1-G82)),"")))</f>
        <v/>
      </c>
      <c r="I82" s="13" t="n"/>
      <c r="J82" s="20">
        <f>IF(A82="","",IF(COUNTIF($A$5:$A$104,A82)&gt;1,"ID duplicado",IF(OR(B82="",C82="",D82="",E82="",E82&lt;=0,F82="",F82&lt;0,G82="",G82&lt;0,G82&gt;'Parâmetros'!$B$14,I82=""),"Revisar cadastro",IF(H82="","Revisar cálculo","OK"))))</f>
        <v/>
      </c>
    </row>
    <row r="83" ht="21" customHeight="1">
      <c r="A83" s="13" t="n"/>
      <c r="B83" s="29" t="n"/>
      <c r="C83" s="13" t="n"/>
      <c r="D83" s="13" t="n"/>
      <c r="E83" s="33" t="n"/>
      <c r="F83" s="31" t="n"/>
      <c r="G83" s="30" t="n"/>
      <c r="H83" s="34">
        <f>IF(A83="","",IF(OR(E83="",F83="",G83=""),"",IFERROR(F83/(E83*(1-G83)),"")))</f>
        <v/>
      </c>
      <c r="I83" s="13" t="n"/>
      <c r="J83" s="18">
        <f>IF(A83="","",IF(COUNTIF($A$5:$A$104,A83)&gt;1,"ID duplicado",IF(OR(B83="",C83="",D83="",E83="",E83&lt;=0,F83="",F83&lt;0,G83="",G83&lt;0,G83&gt;'Parâmetros'!$B$14,I83=""),"Revisar cadastro",IF(H83="","Revisar cálculo","OK"))))</f>
        <v/>
      </c>
    </row>
    <row r="84" ht="21" customHeight="1">
      <c r="A84" s="13" t="n"/>
      <c r="B84" s="29" t="n"/>
      <c r="C84" s="13" t="n"/>
      <c r="D84" s="13" t="n"/>
      <c r="E84" s="33" t="n"/>
      <c r="F84" s="31" t="n"/>
      <c r="G84" s="30" t="n"/>
      <c r="H84" s="35">
        <f>IF(A84="","",IF(OR(E84="",F84="",G84=""),"",IFERROR(F84/(E84*(1-G84)),"")))</f>
        <v/>
      </c>
      <c r="I84" s="13" t="n"/>
      <c r="J84" s="20">
        <f>IF(A84="","",IF(COUNTIF($A$5:$A$104,A84)&gt;1,"ID duplicado",IF(OR(B84="",C84="",D84="",E84="",E84&lt;=0,F84="",F84&lt;0,G84="",G84&lt;0,G84&gt;'Parâmetros'!$B$14,I84=""),"Revisar cadastro",IF(H84="","Revisar cálculo","OK"))))</f>
        <v/>
      </c>
    </row>
    <row r="85" ht="21" customHeight="1">
      <c r="A85" s="13" t="n"/>
      <c r="B85" s="29" t="n"/>
      <c r="C85" s="13" t="n"/>
      <c r="D85" s="13" t="n"/>
      <c r="E85" s="33" t="n"/>
      <c r="F85" s="31" t="n"/>
      <c r="G85" s="30" t="n"/>
      <c r="H85" s="34">
        <f>IF(A85="","",IF(OR(E85="",F85="",G85=""),"",IFERROR(F85/(E85*(1-G85)),"")))</f>
        <v/>
      </c>
      <c r="I85" s="13" t="n"/>
      <c r="J85" s="18">
        <f>IF(A85="","",IF(COUNTIF($A$5:$A$104,A85)&gt;1,"ID duplicado",IF(OR(B85="",C85="",D85="",E85="",E85&lt;=0,F85="",F85&lt;0,G85="",G85&lt;0,G85&gt;'Parâmetros'!$B$14,I85=""),"Revisar cadastro",IF(H85="","Revisar cálculo","OK"))))</f>
        <v/>
      </c>
    </row>
    <row r="86" ht="21" customHeight="1">
      <c r="A86" s="13" t="n"/>
      <c r="B86" s="29" t="n"/>
      <c r="C86" s="13" t="n"/>
      <c r="D86" s="13" t="n"/>
      <c r="E86" s="33" t="n"/>
      <c r="F86" s="31" t="n"/>
      <c r="G86" s="30" t="n"/>
      <c r="H86" s="35">
        <f>IF(A86="","",IF(OR(E86="",F86="",G86=""),"",IFERROR(F86/(E86*(1-G86)),"")))</f>
        <v/>
      </c>
      <c r="I86" s="13" t="n"/>
      <c r="J86" s="20">
        <f>IF(A86="","",IF(COUNTIF($A$5:$A$104,A86)&gt;1,"ID duplicado",IF(OR(B86="",C86="",D86="",E86="",E86&lt;=0,F86="",F86&lt;0,G86="",G86&lt;0,G86&gt;'Parâmetros'!$B$14,I86=""),"Revisar cadastro",IF(H86="","Revisar cálculo","OK"))))</f>
        <v/>
      </c>
    </row>
    <row r="87" ht="21" customHeight="1">
      <c r="A87" s="13" t="n"/>
      <c r="B87" s="29" t="n"/>
      <c r="C87" s="13" t="n"/>
      <c r="D87" s="13" t="n"/>
      <c r="E87" s="33" t="n"/>
      <c r="F87" s="31" t="n"/>
      <c r="G87" s="30" t="n"/>
      <c r="H87" s="34">
        <f>IF(A87="","",IF(OR(E87="",F87="",G87=""),"",IFERROR(F87/(E87*(1-G87)),"")))</f>
        <v/>
      </c>
      <c r="I87" s="13" t="n"/>
      <c r="J87" s="18">
        <f>IF(A87="","",IF(COUNTIF($A$5:$A$104,A87)&gt;1,"ID duplicado",IF(OR(B87="",C87="",D87="",E87="",E87&lt;=0,F87="",F87&lt;0,G87="",G87&lt;0,G87&gt;'Parâmetros'!$B$14,I87=""),"Revisar cadastro",IF(H87="","Revisar cálculo","OK"))))</f>
        <v/>
      </c>
    </row>
    <row r="88" ht="21" customHeight="1">
      <c r="A88" s="13" t="n"/>
      <c r="B88" s="29" t="n"/>
      <c r="C88" s="13" t="n"/>
      <c r="D88" s="13" t="n"/>
      <c r="E88" s="33" t="n"/>
      <c r="F88" s="31" t="n"/>
      <c r="G88" s="30" t="n"/>
      <c r="H88" s="35">
        <f>IF(A88="","",IF(OR(E88="",F88="",G88=""),"",IFERROR(F88/(E88*(1-G88)),"")))</f>
        <v/>
      </c>
      <c r="I88" s="13" t="n"/>
      <c r="J88" s="20">
        <f>IF(A88="","",IF(COUNTIF($A$5:$A$104,A88)&gt;1,"ID duplicado",IF(OR(B88="",C88="",D88="",E88="",E88&lt;=0,F88="",F88&lt;0,G88="",G88&lt;0,G88&gt;'Parâmetros'!$B$14,I88=""),"Revisar cadastro",IF(H88="","Revisar cálculo","OK"))))</f>
        <v/>
      </c>
    </row>
    <row r="89" ht="21" customHeight="1">
      <c r="A89" s="13" t="n"/>
      <c r="B89" s="29" t="n"/>
      <c r="C89" s="13" t="n"/>
      <c r="D89" s="13" t="n"/>
      <c r="E89" s="33" t="n"/>
      <c r="F89" s="31" t="n"/>
      <c r="G89" s="30" t="n"/>
      <c r="H89" s="34">
        <f>IF(A89="","",IF(OR(E89="",F89="",G89=""),"",IFERROR(F89/(E89*(1-G89)),"")))</f>
        <v/>
      </c>
      <c r="I89" s="13" t="n"/>
      <c r="J89" s="18">
        <f>IF(A89="","",IF(COUNTIF($A$5:$A$104,A89)&gt;1,"ID duplicado",IF(OR(B89="",C89="",D89="",E89="",E89&lt;=0,F89="",F89&lt;0,G89="",G89&lt;0,G89&gt;'Parâmetros'!$B$14,I89=""),"Revisar cadastro",IF(H89="","Revisar cálculo","OK"))))</f>
        <v/>
      </c>
    </row>
    <row r="90" ht="21" customHeight="1">
      <c r="A90" s="13" t="n"/>
      <c r="B90" s="29" t="n"/>
      <c r="C90" s="13" t="n"/>
      <c r="D90" s="13" t="n"/>
      <c r="E90" s="33" t="n"/>
      <c r="F90" s="31" t="n"/>
      <c r="G90" s="30" t="n"/>
      <c r="H90" s="35">
        <f>IF(A90="","",IF(OR(E90="",F90="",G90=""),"",IFERROR(F90/(E90*(1-G90)),"")))</f>
        <v/>
      </c>
      <c r="I90" s="13" t="n"/>
      <c r="J90" s="20">
        <f>IF(A90="","",IF(COUNTIF($A$5:$A$104,A90)&gt;1,"ID duplicado",IF(OR(B90="",C90="",D90="",E90="",E90&lt;=0,F90="",F90&lt;0,G90="",G90&lt;0,G90&gt;'Parâmetros'!$B$14,I90=""),"Revisar cadastro",IF(H90="","Revisar cálculo","OK"))))</f>
        <v/>
      </c>
    </row>
    <row r="91" ht="21" customHeight="1">
      <c r="A91" s="13" t="n"/>
      <c r="B91" s="29" t="n"/>
      <c r="C91" s="13" t="n"/>
      <c r="D91" s="13" t="n"/>
      <c r="E91" s="33" t="n"/>
      <c r="F91" s="31" t="n"/>
      <c r="G91" s="30" t="n"/>
      <c r="H91" s="34">
        <f>IF(A91="","",IF(OR(E91="",F91="",G91=""),"",IFERROR(F91/(E91*(1-G91)),"")))</f>
        <v/>
      </c>
      <c r="I91" s="13" t="n"/>
      <c r="J91" s="18">
        <f>IF(A91="","",IF(COUNTIF($A$5:$A$104,A91)&gt;1,"ID duplicado",IF(OR(B91="",C91="",D91="",E91="",E91&lt;=0,F91="",F91&lt;0,G91="",G91&lt;0,G91&gt;'Parâmetros'!$B$14,I91=""),"Revisar cadastro",IF(H91="","Revisar cálculo","OK"))))</f>
        <v/>
      </c>
    </row>
    <row r="92" ht="21" customHeight="1">
      <c r="A92" s="13" t="n"/>
      <c r="B92" s="29" t="n"/>
      <c r="C92" s="13" t="n"/>
      <c r="D92" s="13" t="n"/>
      <c r="E92" s="33" t="n"/>
      <c r="F92" s="31" t="n"/>
      <c r="G92" s="30" t="n"/>
      <c r="H92" s="35">
        <f>IF(A92="","",IF(OR(E92="",F92="",G92=""),"",IFERROR(F92/(E92*(1-G92)),"")))</f>
        <v/>
      </c>
      <c r="I92" s="13" t="n"/>
      <c r="J92" s="20">
        <f>IF(A92="","",IF(COUNTIF($A$5:$A$104,A92)&gt;1,"ID duplicado",IF(OR(B92="",C92="",D92="",E92="",E92&lt;=0,F92="",F92&lt;0,G92="",G92&lt;0,G92&gt;'Parâmetros'!$B$14,I92=""),"Revisar cadastro",IF(H92="","Revisar cálculo","OK"))))</f>
        <v/>
      </c>
    </row>
    <row r="93" ht="21" customHeight="1">
      <c r="A93" s="13" t="n"/>
      <c r="B93" s="29" t="n"/>
      <c r="C93" s="13" t="n"/>
      <c r="D93" s="13" t="n"/>
      <c r="E93" s="33" t="n"/>
      <c r="F93" s="31" t="n"/>
      <c r="G93" s="30" t="n"/>
      <c r="H93" s="34">
        <f>IF(A93="","",IF(OR(E93="",F93="",G93=""),"",IFERROR(F93/(E93*(1-G93)),"")))</f>
        <v/>
      </c>
      <c r="I93" s="13" t="n"/>
      <c r="J93" s="18">
        <f>IF(A93="","",IF(COUNTIF($A$5:$A$104,A93)&gt;1,"ID duplicado",IF(OR(B93="",C93="",D93="",E93="",E93&lt;=0,F93="",F93&lt;0,G93="",G93&lt;0,G93&gt;'Parâmetros'!$B$14,I93=""),"Revisar cadastro",IF(H93="","Revisar cálculo","OK"))))</f>
        <v/>
      </c>
    </row>
    <row r="94" ht="21" customHeight="1">
      <c r="A94" s="13" t="n"/>
      <c r="B94" s="29" t="n"/>
      <c r="C94" s="13" t="n"/>
      <c r="D94" s="13" t="n"/>
      <c r="E94" s="33" t="n"/>
      <c r="F94" s="31" t="n"/>
      <c r="G94" s="30" t="n"/>
      <c r="H94" s="35">
        <f>IF(A94="","",IF(OR(E94="",F94="",G94=""),"",IFERROR(F94/(E94*(1-G94)),"")))</f>
        <v/>
      </c>
      <c r="I94" s="13" t="n"/>
      <c r="J94" s="20">
        <f>IF(A94="","",IF(COUNTIF($A$5:$A$104,A94)&gt;1,"ID duplicado",IF(OR(B94="",C94="",D94="",E94="",E94&lt;=0,F94="",F94&lt;0,G94="",G94&lt;0,G94&gt;'Parâmetros'!$B$14,I94=""),"Revisar cadastro",IF(H94="","Revisar cálculo","OK"))))</f>
        <v/>
      </c>
    </row>
    <row r="95" ht="21" customHeight="1">
      <c r="A95" s="13" t="n"/>
      <c r="B95" s="29" t="n"/>
      <c r="C95" s="13" t="n"/>
      <c r="D95" s="13" t="n"/>
      <c r="E95" s="33" t="n"/>
      <c r="F95" s="31" t="n"/>
      <c r="G95" s="30" t="n"/>
      <c r="H95" s="34">
        <f>IF(A95="","",IF(OR(E95="",F95="",G95=""),"",IFERROR(F95/(E95*(1-G95)),"")))</f>
        <v/>
      </c>
      <c r="I95" s="13" t="n"/>
      <c r="J95" s="18">
        <f>IF(A95="","",IF(COUNTIF($A$5:$A$104,A95)&gt;1,"ID duplicado",IF(OR(B95="",C95="",D95="",E95="",E95&lt;=0,F95="",F95&lt;0,G95="",G95&lt;0,G95&gt;'Parâmetros'!$B$14,I95=""),"Revisar cadastro",IF(H95="","Revisar cálculo","OK"))))</f>
        <v/>
      </c>
    </row>
    <row r="96" ht="21" customHeight="1">
      <c r="A96" s="13" t="n"/>
      <c r="B96" s="29" t="n"/>
      <c r="C96" s="13" t="n"/>
      <c r="D96" s="13" t="n"/>
      <c r="E96" s="33" t="n"/>
      <c r="F96" s="31" t="n"/>
      <c r="G96" s="30" t="n"/>
      <c r="H96" s="35">
        <f>IF(A96="","",IF(OR(E96="",F96="",G96=""),"",IFERROR(F96/(E96*(1-G96)),"")))</f>
        <v/>
      </c>
      <c r="I96" s="13" t="n"/>
      <c r="J96" s="20">
        <f>IF(A96="","",IF(COUNTIF($A$5:$A$104,A96)&gt;1,"ID duplicado",IF(OR(B96="",C96="",D96="",E96="",E96&lt;=0,F96="",F96&lt;0,G96="",G96&lt;0,G96&gt;'Parâmetros'!$B$14,I96=""),"Revisar cadastro",IF(H96="","Revisar cálculo","OK"))))</f>
        <v/>
      </c>
    </row>
    <row r="97" ht="21" customHeight="1">
      <c r="A97" s="13" t="n"/>
      <c r="B97" s="29" t="n"/>
      <c r="C97" s="13" t="n"/>
      <c r="D97" s="13" t="n"/>
      <c r="E97" s="33" t="n"/>
      <c r="F97" s="31" t="n"/>
      <c r="G97" s="30" t="n"/>
      <c r="H97" s="34">
        <f>IF(A97="","",IF(OR(E97="",F97="",G97=""),"",IFERROR(F97/(E97*(1-G97)),"")))</f>
        <v/>
      </c>
      <c r="I97" s="13" t="n"/>
      <c r="J97" s="18">
        <f>IF(A97="","",IF(COUNTIF($A$5:$A$104,A97)&gt;1,"ID duplicado",IF(OR(B97="",C97="",D97="",E97="",E97&lt;=0,F97="",F97&lt;0,G97="",G97&lt;0,G97&gt;'Parâmetros'!$B$14,I97=""),"Revisar cadastro",IF(H97="","Revisar cálculo","OK"))))</f>
        <v/>
      </c>
    </row>
    <row r="98" ht="21" customHeight="1">
      <c r="A98" s="13" t="n"/>
      <c r="B98" s="29" t="n"/>
      <c r="C98" s="13" t="n"/>
      <c r="D98" s="13" t="n"/>
      <c r="E98" s="33" t="n"/>
      <c r="F98" s="31" t="n"/>
      <c r="G98" s="30" t="n"/>
      <c r="H98" s="35">
        <f>IF(A98="","",IF(OR(E98="",F98="",G98=""),"",IFERROR(F98/(E98*(1-G98)),"")))</f>
        <v/>
      </c>
      <c r="I98" s="13" t="n"/>
      <c r="J98" s="20">
        <f>IF(A98="","",IF(COUNTIF($A$5:$A$104,A98)&gt;1,"ID duplicado",IF(OR(B98="",C98="",D98="",E98="",E98&lt;=0,F98="",F98&lt;0,G98="",G98&lt;0,G98&gt;'Parâmetros'!$B$14,I98=""),"Revisar cadastro",IF(H98="","Revisar cálculo","OK"))))</f>
        <v/>
      </c>
    </row>
    <row r="99" ht="21" customHeight="1">
      <c r="A99" s="13" t="n"/>
      <c r="B99" s="29" t="n"/>
      <c r="C99" s="13" t="n"/>
      <c r="D99" s="13" t="n"/>
      <c r="E99" s="33" t="n"/>
      <c r="F99" s="31" t="n"/>
      <c r="G99" s="30" t="n"/>
      <c r="H99" s="34">
        <f>IF(A99="","",IF(OR(E99="",F99="",G99=""),"",IFERROR(F99/(E99*(1-G99)),"")))</f>
        <v/>
      </c>
      <c r="I99" s="13" t="n"/>
      <c r="J99" s="18">
        <f>IF(A99="","",IF(COUNTIF($A$5:$A$104,A99)&gt;1,"ID duplicado",IF(OR(B99="",C99="",D99="",E99="",E99&lt;=0,F99="",F99&lt;0,G99="",G99&lt;0,G99&gt;'Parâmetros'!$B$14,I99=""),"Revisar cadastro",IF(H99="","Revisar cálculo","OK"))))</f>
        <v/>
      </c>
    </row>
    <row r="100" ht="21" customHeight="1">
      <c r="A100" s="13" t="n"/>
      <c r="B100" s="29" t="n"/>
      <c r="C100" s="13" t="n"/>
      <c r="D100" s="13" t="n"/>
      <c r="E100" s="33" t="n"/>
      <c r="F100" s="31" t="n"/>
      <c r="G100" s="30" t="n"/>
      <c r="H100" s="35">
        <f>IF(A100="","",IF(OR(E100="",F100="",G100=""),"",IFERROR(F100/(E100*(1-G100)),"")))</f>
        <v/>
      </c>
      <c r="I100" s="13" t="n"/>
      <c r="J100" s="20">
        <f>IF(A100="","",IF(COUNTIF($A$5:$A$104,A100)&gt;1,"ID duplicado",IF(OR(B100="",C100="",D100="",E100="",E100&lt;=0,F100="",F100&lt;0,G100="",G100&lt;0,G100&gt;'Parâmetros'!$B$14,I100=""),"Revisar cadastro",IF(H100="","Revisar cálculo","OK"))))</f>
        <v/>
      </c>
    </row>
    <row r="101" ht="21" customHeight="1">
      <c r="A101" s="13" t="n"/>
      <c r="B101" s="29" t="n"/>
      <c r="C101" s="13" t="n"/>
      <c r="D101" s="13" t="n"/>
      <c r="E101" s="33" t="n"/>
      <c r="F101" s="31" t="n"/>
      <c r="G101" s="30" t="n"/>
      <c r="H101" s="34">
        <f>IF(A101="","",IF(OR(E101="",F101="",G101=""),"",IFERROR(F101/(E101*(1-G101)),"")))</f>
        <v/>
      </c>
      <c r="I101" s="13" t="n"/>
      <c r="J101" s="18">
        <f>IF(A101="","",IF(COUNTIF($A$5:$A$104,A101)&gt;1,"ID duplicado",IF(OR(B101="",C101="",D101="",E101="",E101&lt;=0,F101="",F101&lt;0,G101="",G101&lt;0,G101&gt;'Parâmetros'!$B$14,I101=""),"Revisar cadastro",IF(H101="","Revisar cálculo","OK"))))</f>
        <v/>
      </c>
    </row>
    <row r="102" ht="21" customHeight="1">
      <c r="A102" s="13" t="n"/>
      <c r="B102" s="29" t="n"/>
      <c r="C102" s="13" t="n"/>
      <c r="D102" s="13" t="n"/>
      <c r="E102" s="33" t="n"/>
      <c r="F102" s="31" t="n"/>
      <c r="G102" s="30" t="n"/>
      <c r="H102" s="35">
        <f>IF(A102="","",IF(OR(E102="",F102="",G102=""),"",IFERROR(F102/(E102*(1-G102)),"")))</f>
        <v/>
      </c>
      <c r="I102" s="13" t="n"/>
      <c r="J102" s="20">
        <f>IF(A102="","",IF(COUNTIF($A$5:$A$104,A102)&gt;1,"ID duplicado",IF(OR(B102="",C102="",D102="",E102="",E102&lt;=0,F102="",F102&lt;0,G102="",G102&lt;0,G102&gt;'Parâmetros'!$B$14,I102=""),"Revisar cadastro",IF(H102="","Revisar cálculo","OK"))))</f>
        <v/>
      </c>
    </row>
    <row r="103" ht="21" customHeight="1">
      <c r="A103" s="13" t="n"/>
      <c r="B103" s="29" t="n"/>
      <c r="C103" s="13" t="n"/>
      <c r="D103" s="13" t="n"/>
      <c r="E103" s="33" t="n"/>
      <c r="F103" s="31" t="n"/>
      <c r="G103" s="30" t="n"/>
      <c r="H103" s="34">
        <f>IF(A103="","",IF(OR(E103="",F103="",G103=""),"",IFERROR(F103/(E103*(1-G103)),"")))</f>
        <v/>
      </c>
      <c r="I103" s="13" t="n"/>
      <c r="J103" s="18">
        <f>IF(A103="","",IF(COUNTIF($A$5:$A$104,A103)&gt;1,"ID duplicado",IF(OR(B103="",C103="",D103="",E103="",E103&lt;=0,F103="",F103&lt;0,G103="",G103&lt;0,G103&gt;'Parâmetros'!$B$14,I103=""),"Revisar cadastro",IF(H103="","Revisar cálculo","OK"))))</f>
        <v/>
      </c>
    </row>
    <row r="104" ht="21" customHeight="1">
      <c r="A104" s="13" t="n"/>
      <c r="B104" s="29" t="n"/>
      <c r="C104" s="13" t="n"/>
      <c r="D104" s="13" t="n"/>
      <c r="E104" s="33" t="n"/>
      <c r="F104" s="31" t="n"/>
      <c r="G104" s="30" t="n"/>
      <c r="H104" s="35">
        <f>IF(A104="","",IF(OR(E104="",F104="",G104=""),"",IFERROR(F104/(E104*(1-G104)),"")))</f>
        <v/>
      </c>
      <c r="I104" s="13" t="n"/>
      <c r="J104" s="20">
        <f>IF(A104="","",IF(COUNTIF($A$5:$A$104,A104)&gt;1,"ID duplicado",IF(OR(B104="",C104="",D104="",E104="",E104&lt;=0,F104="",F104&lt;0,G104="",G104&lt;0,G104&gt;'Parâmetros'!$B$14,I104=""),"Revisar cadastro",IF(H104="","Revisar cálculo","OK"))))</f>
        <v/>
      </c>
    </row>
  </sheetData>
  <autoFilter ref="A4:J104"/>
  <mergeCells count="1">
    <mergeCell ref="A1:J1"/>
  </mergeCells>
  <conditionalFormatting sqref="J5:J104">
    <cfRule type="expression" priority="1" dxfId="1">
      <formula>$J5="OK"</formula>
    </cfRule>
    <cfRule type="expression" priority="2" dxfId="0">
      <formula>AND($J5&lt;&gt;"",$J5&lt;&gt;"OK")</formula>
    </cfRule>
  </conditionalFormatting>
  <dataValidations count="6">
    <dataValidation sqref="B5:B104" showDropDown="0" showInputMessage="1" showErrorMessage="1" allowBlank="0" errorTitle="Entrada inválida" error="Confira o valor informado e os limites na aba Parâmetros." promptTitle="Preenchimento" prompt="Use um valor compatível com a coluna e com a aba Parâmetros." type="custom" errorStyle="stop">
      <formula1>OR(B5="",AND(B5&gt;=INDIRECT("'Parâmetros'!$B$8"),B5&lt;=INDIRECT("'Parâmetros'!$B$9")))</formula1>
    </dataValidation>
    <dataValidation sqref="D5:D104" showDropDown="0" showInputMessage="1" showErrorMessage="1" allowBlank="0" errorTitle="Entrada inválida" error="Confira o valor informado e os limites na aba Parâmetros." promptTitle="Preenchimento" prompt="Use um valor compatível com a coluna e com a aba Parâmetros." type="list" errorStyle="stop">
      <formula1>INDIRECT("'Parâmetros'!$G$4:$G$8")</formula1>
    </dataValidation>
    <dataValidation sqref="E5:E104" showDropDown="0" showInputMessage="1" showErrorMessage="1" allowBlank="0" errorTitle="Entrada inválida" error="Confira o valor informado e os limites na aba Parâmetros." promptTitle="Preenchimento" prompt="Use um valor compatível com a coluna e com a aba Parâmetros." type="custom" errorStyle="stop">
      <formula1>OR(E5="",AND(ISNUMBER(E5),E5&gt;0,E5&lt;=INDIRECT("'Parâmetros'!$B$15")))</formula1>
    </dataValidation>
    <dataValidation sqref="F5:F104" showDropDown="0" showInputMessage="1" showErrorMessage="1" allowBlank="0" errorTitle="Entrada inválida" error="Confira o valor informado e os limites na aba Parâmetros." promptTitle="Preenchimento" prompt="Use um valor compatível com a coluna e com a aba Parâmetros." type="custom" errorStyle="stop">
      <formula1>OR(F5="",AND(ISNUMBER(F5),F5&gt;=0,F5&lt;=INDIRECT("'Parâmetros'!$B$12")))</formula1>
    </dataValidation>
    <dataValidation sqref="G5:G104" showDropDown="0" showInputMessage="1" showErrorMessage="1" allowBlank="0" errorTitle="Entrada inválida" error="Confira o valor informado e os limites na aba Parâmetros." promptTitle="Preenchimento" prompt="Use um valor compatível com a coluna e com a aba Parâmetros." type="custom" errorStyle="stop">
      <formula1>OR(G5="",AND(ISNUMBER(G5),G5&gt;=0,G5&lt;=INDIRECT("'Parâmetros'!$B$14")))</formula1>
    </dataValidation>
    <dataValidation sqref="I5:I104" showDropDown="0" showInputMessage="1" showErrorMessage="1" allowBlank="0" errorTitle="Entrada inválida" error="Confira o valor informado e os limites na aba Parâmetros." promptTitle="Preenchimento" prompt="Use um valor compatível com a coluna e com a aba Parâmetros." type="list" errorStyle="stop">
      <formula1>INDIRECT("'Parâmetros'!$F$4:$F$5")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B63D5C"/>
    <outlinePr summaryBelow="1" summaryRight="1"/>
    <pageSetUpPr/>
  </sheetPr>
  <dimension ref="A1:H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8" customWidth="1" min="4" max="4"/>
    <col width="17" customWidth="1" min="5" max="5"/>
    <col width="19" customWidth="1" min="6" max="6"/>
    <col width="13" customWidth="1" min="7" max="7"/>
    <col width="24" customWidth="1" min="8" max="8"/>
  </cols>
  <sheetData>
    <row r="1" ht="28" customHeight="1">
      <c r="A1" s="1" t="inlineStr">
        <is>
          <t>Composição dos serviços</t>
        </is>
      </c>
    </row>
    <row r="2" ht="22" customHeight="1">
      <c r="A2" s="2" t="inlineStr">
        <is>
          <t>Relaciona cada serviço aos materiais usados e calcula o custo correspondente.</t>
        </is>
      </c>
    </row>
    <row r="3"/>
    <row r="4" ht="32" customHeight="1">
      <c r="A4" s="3" t="inlineStr">
        <is>
          <t>ID da composição</t>
        </is>
      </c>
      <c r="B4" s="3" t="inlineStr">
        <is>
          <t>ID do serviço</t>
        </is>
      </c>
      <c r="C4" s="3" t="inlineStr">
        <is>
          <t>ID do material</t>
        </is>
      </c>
      <c r="D4" s="3" t="inlineStr">
        <is>
          <t>Quantidade usada</t>
        </is>
      </c>
      <c r="E4" s="3" t="inlineStr">
        <is>
          <t>Custo unitário</t>
        </is>
      </c>
      <c r="F4" s="3" t="inlineStr">
        <is>
          <t>Custo do material</t>
        </is>
      </c>
      <c r="G4" s="3" t="inlineStr">
        <is>
          <t>Status</t>
        </is>
      </c>
      <c r="H4" s="3" t="inlineStr">
        <is>
          <t>Conferência</t>
        </is>
      </c>
    </row>
    <row r="5" ht="21" customHeight="1">
      <c r="A5" s="13" t="inlineStr">
        <is>
          <t>CMP-001</t>
        </is>
      </c>
      <c r="B5" s="13" t="inlineStr">
        <is>
          <t>SRV-001</t>
        </is>
      </c>
      <c r="C5" s="13" t="inlineStr">
        <is>
          <t>MAT-001</t>
        </is>
      </c>
      <c r="D5" s="33" t="n">
        <v>15</v>
      </c>
      <c r="E5" s="34">
        <f>IF(C5="","",IFERROR(VLOOKUP(C5,'Materiais'!$A$5:$I$104,8,FALSE),""))</f>
        <v/>
      </c>
      <c r="F5" s="26">
        <f>IF(OR(A5="",D5="",E5=""),"",IFERROR(D5*E5,""))</f>
        <v/>
      </c>
      <c r="G5" s="13" t="inlineStr">
        <is>
          <t>Ativo</t>
        </is>
      </c>
      <c r="H5" s="18">
        <f>IF(A5="","",IF(COUNTIF($A$5:$A$104,A5)&gt;1,"ID duplicado",IF(OR(B5="",C5="",D5="",D5&lt;=0,G5=""),"Revisar composição",IF(COUNTIF('Serviços'!$A$5:$A$104,B5)=0,"Serviço não localizado",IF(COUNTIF('Materiais'!$A$5:$A$104,C5)=0,"Material não localizado",IF(E5="","Revisar custo",IF(IFERROR(VLOOKUP(C5,'Materiais'!$A$5:$I$104,9,FALSE),"")&lt;&gt;"Ativo","Material não ativo","OK")))))))</f>
        <v/>
      </c>
    </row>
    <row r="6" ht="21" customHeight="1">
      <c r="A6" s="13" t="inlineStr">
        <is>
          <t>CMP-002</t>
        </is>
      </c>
      <c r="B6" s="13" t="inlineStr">
        <is>
          <t>SRV-002</t>
        </is>
      </c>
      <c r="C6" s="13" t="inlineStr">
        <is>
          <t>MAT-002</t>
        </is>
      </c>
      <c r="D6" s="33" t="n">
        <v>12</v>
      </c>
      <c r="E6" s="35">
        <f>IF(C6="","",IFERROR(VLOOKUP(C6,'Materiais'!$A$5:$I$104,8,FALSE),""))</f>
        <v/>
      </c>
      <c r="F6" s="27">
        <f>IF(OR(A6="",D6="",E6=""),"",IFERROR(D6*E6,""))</f>
        <v/>
      </c>
      <c r="G6" s="13" t="inlineStr">
        <is>
          <t>Ativo</t>
        </is>
      </c>
      <c r="H6" s="20">
        <f>IF(A6="","",IF(COUNTIF($A$5:$A$104,A6)&gt;1,"ID duplicado",IF(OR(B6="",C6="",D6="",D6&lt;=0,G6=""),"Revisar composição",IF(COUNTIF('Serviços'!$A$5:$A$104,B6)=0,"Serviço não localizado",IF(COUNTIF('Materiais'!$A$5:$A$104,C6)=0,"Material não localizado",IF(E6="","Revisar custo",IF(IFERROR(VLOOKUP(C6,'Materiais'!$A$5:$I$104,9,FALSE),"")&lt;&gt;"Ativo","Material não ativo","OK")))))))</f>
        <v/>
      </c>
    </row>
    <row r="7" ht="21" customHeight="1">
      <c r="A7" s="13" t="inlineStr">
        <is>
          <t>CMP-003</t>
        </is>
      </c>
      <c r="B7" s="13" t="inlineStr">
        <is>
          <t>SRV-003</t>
        </is>
      </c>
      <c r="C7" s="13" t="inlineStr">
        <is>
          <t>MAT-003</t>
        </is>
      </c>
      <c r="D7" s="33" t="n">
        <v>30</v>
      </c>
      <c r="E7" s="34">
        <f>IF(C7="","",IFERROR(VLOOKUP(C7,'Materiais'!$A$5:$I$104,8,FALSE),""))</f>
        <v/>
      </c>
      <c r="F7" s="26">
        <f>IF(OR(A7="",D7="",E7=""),"",IFERROR(D7*E7,""))</f>
        <v/>
      </c>
      <c r="G7" s="13" t="inlineStr">
        <is>
          <t>Ativo</t>
        </is>
      </c>
      <c r="H7" s="18">
        <f>IF(A7="","",IF(COUNTIF($A$5:$A$104,A7)&gt;1,"ID duplicado",IF(OR(B7="",C7="",D7="",D7&lt;=0,G7=""),"Revisar composição",IF(COUNTIF('Serviços'!$A$5:$A$104,B7)=0,"Serviço não localizado",IF(COUNTIF('Materiais'!$A$5:$A$104,C7)=0,"Material não localizado",IF(E7="","Revisar custo",IF(IFERROR(VLOOKUP(C7,'Materiais'!$A$5:$I$104,9,FALSE),"")&lt;&gt;"Ativo","Material não ativo","OK")))))))</f>
        <v/>
      </c>
    </row>
    <row r="8" ht="21" customHeight="1">
      <c r="A8" s="13" t="inlineStr">
        <is>
          <t>CMP-004</t>
        </is>
      </c>
      <c r="B8" s="13" t="inlineStr">
        <is>
          <t>SRV-004</t>
        </is>
      </c>
      <c r="C8" s="13" t="inlineStr">
        <is>
          <t>MAT-004</t>
        </is>
      </c>
      <c r="D8" s="33" t="n">
        <v>60</v>
      </c>
      <c r="E8" s="35">
        <f>IF(C8="","",IFERROR(VLOOKUP(C8,'Materiais'!$A$5:$I$104,8,FALSE),""))</f>
        <v/>
      </c>
      <c r="F8" s="27">
        <f>IF(OR(A8="",D8="",E8=""),"",IFERROR(D8*E8,""))</f>
        <v/>
      </c>
      <c r="G8" s="13" t="inlineStr">
        <is>
          <t>Ativo</t>
        </is>
      </c>
      <c r="H8" s="20">
        <f>IF(A8="","",IF(COUNTIF($A$5:$A$104,A8)&gt;1,"ID duplicado",IF(OR(B8="",C8="",D8="",D8&lt;=0,G8=""),"Revisar composição",IF(COUNTIF('Serviços'!$A$5:$A$104,B8)=0,"Serviço não localizado",IF(COUNTIF('Materiais'!$A$5:$A$104,C8)=0,"Material não localizado",IF(E8="","Revisar custo",IF(IFERROR(VLOOKUP(C8,'Materiais'!$A$5:$I$104,9,FALSE),"")&lt;&gt;"Ativo","Material não ativo","OK")))))))</f>
        <v/>
      </c>
    </row>
    <row r="9" ht="21" customHeight="1">
      <c r="A9" s="13" t="inlineStr">
        <is>
          <t>CMP-005</t>
        </is>
      </c>
      <c r="B9" s="13" t="inlineStr">
        <is>
          <t>SRV-005</t>
        </is>
      </c>
      <c r="C9" s="13" t="inlineStr">
        <is>
          <t>MAT-005</t>
        </is>
      </c>
      <c r="D9" s="33" t="n">
        <v>12</v>
      </c>
      <c r="E9" s="34">
        <f>IF(C9="","",IFERROR(VLOOKUP(C9,'Materiais'!$A$5:$I$104,8,FALSE),""))</f>
        <v/>
      </c>
      <c r="F9" s="26">
        <f>IF(OR(A9="",D9="",E9=""),"",IFERROR(D9*E9,""))</f>
        <v/>
      </c>
      <c r="G9" s="13" t="inlineStr">
        <is>
          <t>Ativo</t>
        </is>
      </c>
      <c r="H9" s="18">
        <f>IF(A9="","",IF(COUNTIF($A$5:$A$104,A9)&gt;1,"ID duplicado",IF(OR(B9="",C9="",D9="",D9&lt;=0,G9=""),"Revisar composição",IF(COUNTIF('Serviços'!$A$5:$A$104,B9)=0,"Serviço não localizado",IF(COUNTIF('Materiais'!$A$5:$A$104,C9)=0,"Material não localizado",IF(E9="","Revisar custo",IF(IFERROR(VLOOKUP(C9,'Materiais'!$A$5:$I$104,9,FALSE),"")&lt;&gt;"Ativo","Material não ativo","OK")))))))</f>
        <v/>
      </c>
    </row>
    <row r="10" ht="21" customHeight="1">
      <c r="A10" s="13" t="inlineStr">
        <is>
          <t>CMP-006</t>
        </is>
      </c>
      <c r="B10" s="13" t="inlineStr">
        <is>
          <t>SRV-006</t>
        </is>
      </c>
      <c r="C10" s="13" t="inlineStr">
        <is>
          <t>MAT-006</t>
        </is>
      </c>
      <c r="D10" s="33" t="n">
        <v>4</v>
      </c>
      <c r="E10" s="35">
        <f>IF(C10="","",IFERROR(VLOOKUP(C10,'Materiais'!$A$5:$I$104,8,FALSE),""))</f>
        <v/>
      </c>
      <c r="F10" s="27">
        <f>IF(OR(A10="",D10="",E10=""),"",IFERROR(D10*E10,""))</f>
        <v/>
      </c>
      <c r="G10" s="13" t="inlineStr">
        <is>
          <t>Ativo</t>
        </is>
      </c>
      <c r="H10" s="20">
        <f>IF(A10="","",IF(COUNTIF($A$5:$A$104,A10)&gt;1,"ID duplicado",IF(OR(B10="",C10="",D10="",D10&lt;=0,G10=""),"Revisar composição",IF(COUNTIF('Serviços'!$A$5:$A$104,B10)=0,"Serviço não localizado",IF(COUNTIF('Materiais'!$A$5:$A$104,C10)=0,"Material não localizado",IF(E10="","Revisar custo",IF(IFERROR(VLOOKUP(C10,'Materiais'!$A$5:$I$104,9,FALSE),"")&lt;&gt;"Ativo","Material não ativo","OK")))))))</f>
        <v/>
      </c>
    </row>
    <row r="11" ht="21" customHeight="1">
      <c r="A11" s="13" t="inlineStr">
        <is>
          <t>CMP-007</t>
        </is>
      </c>
      <c r="B11" s="13" t="inlineStr">
        <is>
          <t>SRV-007</t>
        </is>
      </c>
      <c r="C11" s="13" t="inlineStr">
        <is>
          <t>MAT-007</t>
        </is>
      </c>
      <c r="D11" s="33" t="n">
        <v>8</v>
      </c>
      <c r="E11" s="34">
        <f>IF(C11="","",IFERROR(VLOOKUP(C11,'Materiais'!$A$5:$I$104,8,FALSE),""))</f>
        <v/>
      </c>
      <c r="F11" s="26">
        <f>IF(OR(A11="",D11="",E11=""),"",IFERROR(D11*E11,""))</f>
        <v/>
      </c>
      <c r="G11" s="13" t="inlineStr">
        <is>
          <t>Ativo</t>
        </is>
      </c>
      <c r="H11" s="18">
        <f>IF(A11="","",IF(COUNTIF($A$5:$A$104,A11)&gt;1,"ID duplicado",IF(OR(B11="",C11="",D11="",D11&lt;=0,G11=""),"Revisar composição",IF(COUNTIF('Serviços'!$A$5:$A$104,B11)=0,"Serviço não localizado",IF(COUNTIF('Materiais'!$A$5:$A$104,C11)=0,"Material não localizado",IF(E11="","Revisar custo",IF(IFERROR(VLOOKUP(C11,'Materiais'!$A$5:$I$104,9,FALSE),"")&lt;&gt;"Ativo","Material não ativo","OK")))))))</f>
        <v/>
      </c>
    </row>
    <row r="12" ht="21" customHeight="1">
      <c r="A12" s="13" t="inlineStr">
        <is>
          <t>CMP-008</t>
        </is>
      </c>
      <c r="B12" s="13" t="inlineStr">
        <is>
          <t>SRV-008</t>
        </is>
      </c>
      <c r="C12" s="13" t="inlineStr">
        <is>
          <t>MAT-008</t>
        </is>
      </c>
      <c r="D12" s="33" t="n">
        <v>2</v>
      </c>
      <c r="E12" s="35">
        <f>IF(C12="","",IFERROR(VLOOKUP(C12,'Materiais'!$A$5:$I$104,8,FALSE),""))</f>
        <v/>
      </c>
      <c r="F12" s="27">
        <f>IF(OR(A12="",D12="",E12=""),"",IFERROR(D12*E12,""))</f>
        <v/>
      </c>
      <c r="G12" s="13" t="inlineStr">
        <is>
          <t>Ativo</t>
        </is>
      </c>
      <c r="H12" s="20">
        <f>IF(A12="","",IF(COUNTIF($A$5:$A$104,A12)&gt;1,"ID duplicado",IF(OR(B12="",C12="",D12="",D12&lt;=0,G12=""),"Revisar composição",IF(COUNTIF('Serviços'!$A$5:$A$104,B12)=0,"Serviço não localizado",IF(COUNTIF('Materiais'!$A$5:$A$104,C12)=0,"Material não localizado",IF(E12="","Revisar custo",IF(IFERROR(VLOOKUP(C12,'Materiais'!$A$5:$I$104,9,FALSE),"")&lt;&gt;"Ativo","Material não ativo","OK")))))))</f>
        <v/>
      </c>
    </row>
    <row r="13" ht="21" customHeight="1">
      <c r="A13" s="13" t="inlineStr">
        <is>
          <t>CMP-009</t>
        </is>
      </c>
      <c r="B13" s="13" t="inlineStr">
        <is>
          <t>SRV-009</t>
        </is>
      </c>
      <c r="C13" s="13" t="inlineStr">
        <is>
          <t>MAT-009</t>
        </is>
      </c>
      <c r="D13" s="33" t="n">
        <v>10</v>
      </c>
      <c r="E13" s="34">
        <f>IF(C13="","",IFERROR(VLOOKUP(C13,'Materiais'!$A$5:$I$104,8,FALSE),""))</f>
        <v/>
      </c>
      <c r="F13" s="26">
        <f>IF(OR(A13="",D13="",E13=""),"",IFERROR(D13*E13,""))</f>
        <v/>
      </c>
      <c r="G13" s="13" t="inlineStr">
        <is>
          <t>Ativo</t>
        </is>
      </c>
      <c r="H13" s="18">
        <f>IF(A13="","",IF(COUNTIF($A$5:$A$104,A13)&gt;1,"ID duplicado",IF(OR(B13="",C13="",D13="",D13&lt;=0,G13=""),"Revisar composição",IF(COUNTIF('Serviços'!$A$5:$A$104,B13)=0,"Serviço não localizado",IF(COUNTIF('Materiais'!$A$5:$A$104,C13)=0,"Material não localizado",IF(E13="","Revisar custo",IF(IFERROR(VLOOKUP(C13,'Materiais'!$A$5:$I$104,9,FALSE),"")&lt;&gt;"Ativo","Material não ativo","OK")))))))</f>
        <v/>
      </c>
    </row>
    <row r="14" ht="21" customHeight="1">
      <c r="A14" s="13" t="inlineStr">
        <is>
          <t>CMP-010</t>
        </is>
      </c>
      <c r="B14" s="13" t="inlineStr">
        <is>
          <t>SRV-010</t>
        </is>
      </c>
      <c r="C14" s="13" t="inlineStr">
        <is>
          <t>MAT-010</t>
        </is>
      </c>
      <c r="D14" s="33" t="n">
        <v>25</v>
      </c>
      <c r="E14" s="35">
        <f>IF(C14="","",IFERROR(VLOOKUP(C14,'Materiais'!$A$5:$I$104,8,FALSE),""))</f>
        <v/>
      </c>
      <c r="F14" s="27">
        <f>IF(OR(A14="",D14="",E14=""),"",IFERROR(D14*E14,""))</f>
        <v/>
      </c>
      <c r="G14" s="13" t="inlineStr">
        <is>
          <t>Inativo</t>
        </is>
      </c>
      <c r="H14" s="20">
        <f>IF(A14="","",IF(COUNTIF($A$5:$A$104,A14)&gt;1,"ID duplicado",IF(OR(B14="",C14="",D14="",D14&lt;=0,G14=""),"Revisar composição",IF(COUNTIF('Serviços'!$A$5:$A$104,B14)=0,"Serviço não localizado",IF(COUNTIF('Materiais'!$A$5:$A$104,C14)=0,"Material não localizado",IF(E14="","Revisar custo",IF(IFERROR(VLOOKUP(C14,'Materiais'!$A$5:$I$104,9,FALSE),"")&lt;&gt;"Ativo","Material não ativo","OK")))))))</f>
        <v/>
      </c>
    </row>
    <row r="15" ht="21" customHeight="1">
      <c r="A15" s="13" t="n"/>
      <c r="B15" s="13" t="n"/>
      <c r="C15" s="13" t="n"/>
      <c r="D15" s="33" t="n"/>
      <c r="E15" s="34">
        <f>IF(C15="","",IFERROR(VLOOKUP(C15,'Materiais'!$A$5:$I$104,8,FALSE),""))</f>
        <v/>
      </c>
      <c r="F15" s="26">
        <f>IF(OR(A15="",D15="",E15=""),"",IFERROR(D15*E15,""))</f>
        <v/>
      </c>
      <c r="G15" s="13" t="n"/>
      <c r="H15" s="18">
        <f>IF(A15="","",IF(COUNTIF($A$5:$A$104,A15)&gt;1,"ID duplicado",IF(OR(B15="",C15="",D15="",D15&lt;=0,G15=""),"Revisar composição",IF(COUNTIF('Serviços'!$A$5:$A$104,B15)=0,"Serviço não localizado",IF(COUNTIF('Materiais'!$A$5:$A$104,C15)=0,"Material não localizado",IF(E15="","Revisar custo",IF(IFERROR(VLOOKUP(C15,'Materiais'!$A$5:$I$104,9,FALSE),"")&lt;&gt;"Ativo","Material não ativo","OK")))))))</f>
        <v/>
      </c>
    </row>
    <row r="16" ht="21" customHeight="1">
      <c r="A16" s="13" t="n"/>
      <c r="B16" s="13" t="n"/>
      <c r="C16" s="13" t="n"/>
      <c r="D16" s="33" t="n"/>
      <c r="E16" s="35">
        <f>IF(C16="","",IFERROR(VLOOKUP(C16,'Materiais'!$A$5:$I$104,8,FALSE),""))</f>
        <v/>
      </c>
      <c r="F16" s="27">
        <f>IF(OR(A16="",D16="",E16=""),"",IFERROR(D16*E16,""))</f>
        <v/>
      </c>
      <c r="G16" s="13" t="n"/>
      <c r="H16" s="20">
        <f>IF(A16="","",IF(COUNTIF($A$5:$A$104,A16)&gt;1,"ID duplicado",IF(OR(B16="",C16="",D16="",D16&lt;=0,G16=""),"Revisar composição",IF(COUNTIF('Serviços'!$A$5:$A$104,B16)=0,"Serviço não localizado",IF(COUNTIF('Materiais'!$A$5:$A$104,C16)=0,"Material não localizado",IF(E16="","Revisar custo",IF(IFERROR(VLOOKUP(C16,'Materiais'!$A$5:$I$104,9,FALSE),"")&lt;&gt;"Ativo","Material não ativo","OK")))))))</f>
        <v/>
      </c>
    </row>
    <row r="17" ht="21" customHeight="1">
      <c r="A17" s="13" t="n"/>
      <c r="B17" s="13" t="n"/>
      <c r="C17" s="13" t="n"/>
      <c r="D17" s="33" t="n"/>
      <c r="E17" s="34">
        <f>IF(C17="","",IFERROR(VLOOKUP(C17,'Materiais'!$A$5:$I$104,8,FALSE),""))</f>
        <v/>
      </c>
      <c r="F17" s="26">
        <f>IF(OR(A17="",D17="",E17=""),"",IFERROR(D17*E17,""))</f>
        <v/>
      </c>
      <c r="G17" s="13" t="n"/>
      <c r="H17" s="18">
        <f>IF(A17="","",IF(COUNTIF($A$5:$A$104,A17)&gt;1,"ID duplicado",IF(OR(B17="",C17="",D17="",D17&lt;=0,G17=""),"Revisar composição",IF(COUNTIF('Serviços'!$A$5:$A$104,B17)=0,"Serviço não localizado",IF(COUNTIF('Materiais'!$A$5:$A$104,C17)=0,"Material não localizado",IF(E17="","Revisar custo",IF(IFERROR(VLOOKUP(C17,'Materiais'!$A$5:$I$104,9,FALSE),"")&lt;&gt;"Ativo","Material não ativo","OK")))))))</f>
        <v/>
      </c>
    </row>
    <row r="18" ht="21" customHeight="1">
      <c r="A18" s="13" t="n"/>
      <c r="B18" s="13" t="n"/>
      <c r="C18" s="13" t="n"/>
      <c r="D18" s="33" t="n"/>
      <c r="E18" s="35">
        <f>IF(C18="","",IFERROR(VLOOKUP(C18,'Materiais'!$A$5:$I$104,8,FALSE),""))</f>
        <v/>
      </c>
      <c r="F18" s="27">
        <f>IF(OR(A18="",D18="",E18=""),"",IFERROR(D18*E18,""))</f>
        <v/>
      </c>
      <c r="G18" s="13" t="n"/>
      <c r="H18" s="20">
        <f>IF(A18="","",IF(COUNTIF($A$5:$A$104,A18)&gt;1,"ID duplicado",IF(OR(B18="",C18="",D18="",D18&lt;=0,G18=""),"Revisar composição",IF(COUNTIF('Serviços'!$A$5:$A$104,B18)=0,"Serviço não localizado",IF(COUNTIF('Materiais'!$A$5:$A$104,C18)=0,"Material não localizado",IF(E18="","Revisar custo",IF(IFERROR(VLOOKUP(C18,'Materiais'!$A$5:$I$104,9,FALSE),"")&lt;&gt;"Ativo","Material não ativo","OK")))))))</f>
        <v/>
      </c>
    </row>
    <row r="19" ht="21" customHeight="1">
      <c r="A19" s="13" t="n"/>
      <c r="B19" s="13" t="n"/>
      <c r="C19" s="13" t="n"/>
      <c r="D19" s="33" t="n"/>
      <c r="E19" s="34">
        <f>IF(C19="","",IFERROR(VLOOKUP(C19,'Materiais'!$A$5:$I$104,8,FALSE),""))</f>
        <v/>
      </c>
      <c r="F19" s="26">
        <f>IF(OR(A19="",D19="",E19=""),"",IFERROR(D19*E19,""))</f>
        <v/>
      </c>
      <c r="G19" s="13" t="n"/>
      <c r="H19" s="18">
        <f>IF(A19="","",IF(COUNTIF($A$5:$A$104,A19)&gt;1,"ID duplicado",IF(OR(B19="",C19="",D19="",D19&lt;=0,G19=""),"Revisar composição",IF(COUNTIF('Serviços'!$A$5:$A$104,B19)=0,"Serviço não localizado",IF(COUNTIF('Materiais'!$A$5:$A$104,C19)=0,"Material não localizado",IF(E19="","Revisar custo",IF(IFERROR(VLOOKUP(C19,'Materiais'!$A$5:$I$104,9,FALSE),"")&lt;&gt;"Ativo","Material não ativo","OK")))))))</f>
        <v/>
      </c>
    </row>
    <row r="20" ht="21" customHeight="1">
      <c r="A20" s="13" t="n"/>
      <c r="B20" s="13" t="n"/>
      <c r="C20" s="13" t="n"/>
      <c r="D20" s="33" t="n"/>
      <c r="E20" s="35">
        <f>IF(C20="","",IFERROR(VLOOKUP(C20,'Materiais'!$A$5:$I$104,8,FALSE),""))</f>
        <v/>
      </c>
      <c r="F20" s="27">
        <f>IF(OR(A20="",D20="",E20=""),"",IFERROR(D20*E20,""))</f>
        <v/>
      </c>
      <c r="G20" s="13" t="n"/>
      <c r="H20" s="20">
        <f>IF(A20="","",IF(COUNTIF($A$5:$A$104,A20)&gt;1,"ID duplicado",IF(OR(B20="",C20="",D20="",D20&lt;=0,G20=""),"Revisar composição",IF(COUNTIF('Serviços'!$A$5:$A$104,B20)=0,"Serviço não localizado",IF(COUNTIF('Materiais'!$A$5:$A$104,C20)=0,"Material não localizado",IF(E20="","Revisar custo",IF(IFERROR(VLOOKUP(C20,'Materiais'!$A$5:$I$104,9,FALSE),"")&lt;&gt;"Ativo","Material não ativo","OK")))))))</f>
        <v/>
      </c>
    </row>
    <row r="21" ht="21" customHeight="1">
      <c r="A21" s="13" t="n"/>
      <c r="B21" s="13" t="n"/>
      <c r="C21" s="13" t="n"/>
      <c r="D21" s="33" t="n"/>
      <c r="E21" s="34">
        <f>IF(C21="","",IFERROR(VLOOKUP(C21,'Materiais'!$A$5:$I$104,8,FALSE),""))</f>
        <v/>
      </c>
      <c r="F21" s="26">
        <f>IF(OR(A21="",D21="",E21=""),"",IFERROR(D21*E21,""))</f>
        <v/>
      </c>
      <c r="G21" s="13" t="n"/>
      <c r="H21" s="18">
        <f>IF(A21="","",IF(COUNTIF($A$5:$A$104,A21)&gt;1,"ID duplicado",IF(OR(B21="",C21="",D21="",D21&lt;=0,G21=""),"Revisar composição",IF(COUNTIF('Serviços'!$A$5:$A$104,B21)=0,"Serviço não localizado",IF(COUNTIF('Materiais'!$A$5:$A$104,C21)=0,"Material não localizado",IF(E21="","Revisar custo",IF(IFERROR(VLOOKUP(C21,'Materiais'!$A$5:$I$104,9,FALSE),"")&lt;&gt;"Ativo","Material não ativo","OK")))))))</f>
        <v/>
      </c>
    </row>
    <row r="22" ht="21" customHeight="1">
      <c r="A22" s="13" t="n"/>
      <c r="B22" s="13" t="n"/>
      <c r="C22" s="13" t="n"/>
      <c r="D22" s="33" t="n"/>
      <c r="E22" s="35">
        <f>IF(C22="","",IFERROR(VLOOKUP(C22,'Materiais'!$A$5:$I$104,8,FALSE),""))</f>
        <v/>
      </c>
      <c r="F22" s="27">
        <f>IF(OR(A22="",D22="",E22=""),"",IFERROR(D22*E22,""))</f>
        <v/>
      </c>
      <c r="G22" s="13" t="n"/>
      <c r="H22" s="20">
        <f>IF(A22="","",IF(COUNTIF($A$5:$A$104,A22)&gt;1,"ID duplicado",IF(OR(B22="",C22="",D22="",D22&lt;=0,G22=""),"Revisar composição",IF(COUNTIF('Serviços'!$A$5:$A$104,B22)=0,"Serviço não localizado",IF(COUNTIF('Materiais'!$A$5:$A$104,C22)=0,"Material não localizado",IF(E22="","Revisar custo",IF(IFERROR(VLOOKUP(C22,'Materiais'!$A$5:$I$104,9,FALSE),"")&lt;&gt;"Ativo","Material não ativo","OK")))))))</f>
        <v/>
      </c>
    </row>
    <row r="23" ht="21" customHeight="1">
      <c r="A23" s="13" t="n"/>
      <c r="B23" s="13" t="n"/>
      <c r="C23" s="13" t="n"/>
      <c r="D23" s="33" t="n"/>
      <c r="E23" s="34">
        <f>IF(C23="","",IFERROR(VLOOKUP(C23,'Materiais'!$A$5:$I$104,8,FALSE),""))</f>
        <v/>
      </c>
      <c r="F23" s="26">
        <f>IF(OR(A23="",D23="",E23=""),"",IFERROR(D23*E23,""))</f>
        <v/>
      </c>
      <c r="G23" s="13" t="n"/>
      <c r="H23" s="18">
        <f>IF(A23="","",IF(COUNTIF($A$5:$A$104,A23)&gt;1,"ID duplicado",IF(OR(B23="",C23="",D23="",D23&lt;=0,G23=""),"Revisar composição",IF(COUNTIF('Serviços'!$A$5:$A$104,B23)=0,"Serviço não localizado",IF(COUNTIF('Materiais'!$A$5:$A$104,C23)=0,"Material não localizado",IF(E23="","Revisar custo",IF(IFERROR(VLOOKUP(C23,'Materiais'!$A$5:$I$104,9,FALSE),"")&lt;&gt;"Ativo","Material não ativo","OK")))))))</f>
        <v/>
      </c>
    </row>
    <row r="24" ht="21" customHeight="1">
      <c r="A24" s="13" t="n"/>
      <c r="B24" s="13" t="n"/>
      <c r="C24" s="13" t="n"/>
      <c r="D24" s="33" t="n"/>
      <c r="E24" s="35">
        <f>IF(C24="","",IFERROR(VLOOKUP(C24,'Materiais'!$A$5:$I$104,8,FALSE),""))</f>
        <v/>
      </c>
      <c r="F24" s="27">
        <f>IF(OR(A24="",D24="",E24=""),"",IFERROR(D24*E24,""))</f>
        <v/>
      </c>
      <c r="G24" s="13" t="n"/>
      <c r="H24" s="20">
        <f>IF(A24="","",IF(COUNTIF($A$5:$A$104,A24)&gt;1,"ID duplicado",IF(OR(B24="",C24="",D24="",D24&lt;=0,G24=""),"Revisar composição",IF(COUNTIF('Serviços'!$A$5:$A$104,B24)=0,"Serviço não localizado",IF(COUNTIF('Materiais'!$A$5:$A$104,C24)=0,"Material não localizado",IF(E24="","Revisar custo",IF(IFERROR(VLOOKUP(C24,'Materiais'!$A$5:$I$104,9,FALSE),"")&lt;&gt;"Ativo","Material não ativo","OK")))))))</f>
        <v/>
      </c>
    </row>
    <row r="25" ht="21" customHeight="1">
      <c r="A25" s="13" t="n"/>
      <c r="B25" s="13" t="n"/>
      <c r="C25" s="13" t="n"/>
      <c r="D25" s="33" t="n"/>
      <c r="E25" s="34">
        <f>IF(C25="","",IFERROR(VLOOKUP(C25,'Materiais'!$A$5:$I$104,8,FALSE),""))</f>
        <v/>
      </c>
      <c r="F25" s="26">
        <f>IF(OR(A25="",D25="",E25=""),"",IFERROR(D25*E25,""))</f>
        <v/>
      </c>
      <c r="G25" s="13" t="n"/>
      <c r="H25" s="18">
        <f>IF(A25="","",IF(COUNTIF($A$5:$A$104,A25)&gt;1,"ID duplicado",IF(OR(B25="",C25="",D25="",D25&lt;=0,G25=""),"Revisar composição",IF(COUNTIF('Serviços'!$A$5:$A$104,B25)=0,"Serviço não localizado",IF(COUNTIF('Materiais'!$A$5:$A$104,C25)=0,"Material não localizado",IF(E25="","Revisar custo",IF(IFERROR(VLOOKUP(C25,'Materiais'!$A$5:$I$104,9,FALSE),"")&lt;&gt;"Ativo","Material não ativo","OK")))))))</f>
        <v/>
      </c>
    </row>
    <row r="26" ht="21" customHeight="1">
      <c r="A26" s="13" t="n"/>
      <c r="B26" s="13" t="n"/>
      <c r="C26" s="13" t="n"/>
      <c r="D26" s="33" t="n"/>
      <c r="E26" s="35">
        <f>IF(C26="","",IFERROR(VLOOKUP(C26,'Materiais'!$A$5:$I$104,8,FALSE),""))</f>
        <v/>
      </c>
      <c r="F26" s="27">
        <f>IF(OR(A26="",D26="",E26=""),"",IFERROR(D26*E26,""))</f>
        <v/>
      </c>
      <c r="G26" s="13" t="n"/>
      <c r="H26" s="20">
        <f>IF(A26="","",IF(COUNTIF($A$5:$A$104,A26)&gt;1,"ID duplicado",IF(OR(B26="",C26="",D26="",D26&lt;=0,G26=""),"Revisar composição",IF(COUNTIF('Serviços'!$A$5:$A$104,B26)=0,"Serviço não localizado",IF(COUNTIF('Materiais'!$A$5:$A$104,C26)=0,"Material não localizado",IF(E26="","Revisar custo",IF(IFERROR(VLOOKUP(C26,'Materiais'!$A$5:$I$104,9,FALSE),"")&lt;&gt;"Ativo","Material não ativo","OK")))))))</f>
        <v/>
      </c>
    </row>
    <row r="27" ht="21" customHeight="1">
      <c r="A27" s="13" t="n"/>
      <c r="B27" s="13" t="n"/>
      <c r="C27" s="13" t="n"/>
      <c r="D27" s="33" t="n"/>
      <c r="E27" s="34">
        <f>IF(C27="","",IFERROR(VLOOKUP(C27,'Materiais'!$A$5:$I$104,8,FALSE),""))</f>
        <v/>
      </c>
      <c r="F27" s="26">
        <f>IF(OR(A27="",D27="",E27=""),"",IFERROR(D27*E27,""))</f>
        <v/>
      </c>
      <c r="G27" s="13" t="n"/>
      <c r="H27" s="18">
        <f>IF(A27="","",IF(COUNTIF($A$5:$A$104,A27)&gt;1,"ID duplicado",IF(OR(B27="",C27="",D27="",D27&lt;=0,G27=""),"Revisar composição",IF(COUNTIF('Serviços'!$A$5:$A$104,B27)=0,"Serviço não localizado",IF(COUNTIF('Materiais'!$A$5:$A$104,C27)=0,"Material não localizado",IF(E27="","Revisar custo",IF(IFERROR(VLOOKUP(C27,'Materiais'!$A$5:$I$104,9,FALSE),"")&lt;&gt;"Ativo","Material não ativo","OK")))))))</f>
        <v/>
      </c>
    </row>
    <row r="28" ht="21" customHeight="1">
      <c r="A28" s="13" t="n"/>
      <c r="B28" s="13" t="n"/>
      <c r="C28" s="13" t="n"/>
      <c r="D28" s="33" t="n"/>
      <c r="E28" s="35">
        <f>IF(C28="","",IFERROR(VLOOKUP(C28,'Materiais'!$A$5:$I$104,8,FALSE),""))</f>
        <v/>
      </c>
      <c r="F28" s="27">
        <f>IF(OR(A28="",D28="",E28=""),"",IFERROR(D28*E28,""))</f>
        <v/>
      </c>
      <c r="G28" s="13" t="n"/>
      <c r="H28" s="20">
        <f>IF(A28="","",IF(COUNTIF($A$5:$A$104,A28)&gt;1,"ID duplicado",IF(OR(B28="",C28="",D28="",D28&lt;=0,G28=""),"Revisar composição",IF(COUNTIF('Serviços'!$A$5:$A$104,B28)=0,"Serviço não localizado",IF(COUNTIF('Materiais'!$A$5:$A$104,C28)=0,"Material não localizado",IF(E28="","Revisar custo",IF(IFERROR(VLOOKUP(C28,'Materiais'!$A$5:$I$104,9,FALSE),"")&lt;&gt;"Ativo","Material não ativo","OK")))))))</f>
        <v/>
      </c>
    </row>
    <row r="29" ht="21" customHeight="1">
      <c r="A29" s="13" t="n"/>
      <c r="B29" s="13" t="n"/>
      <c r="C29" s="13" t="n"/>
      <c r="D29" s="33" t="n"/>
      <c r="E29" s="34">
        <f>IF(C29="","",IFERROR(VLOOKUP(C29,'Materiais'!$A$5:$I$104,8,FALSE),""))</f>
        <v/>
      </c>
      <c r="F29" s="26">
        <f>IF(OR(A29="",D29="",E29=""),"",IFERROR(D29*E29,""))</f>
        <v/>
      </c>
      <c r="G29" s="13" t="n"/>
      <c r="H29" s="18">
        <f>IF(A29="","",IF(COUNTIF($A$5:$A$104,A29)&gt;1,"ID duplicado",IF(OR(B29="",C29="",D29="",D29&lt;=0,G29=""),"Revisar composição",IF(COUNTIF('Serviços'!$A$5:$A$104,B29)=0,"Serviço não localizado",IF(COUNTIF('Materiais'!$A$5:$A$104,C29)=0,"Material não localizado",IF(E29="","Revisar custo",IF(IFERROR(VLOOKUP(C29,'Materiais'!$A$5:$I$104,9,FALSE),"")&lt;&gt;"Ativo","Material não ativo","OK")))))))</f>
        <v/>
      </c>
    </row>
    <row r="30" ht="21" customHeight="1">
      <c r="A30" s="13" t="n"/>
      <c r="B30" s="13" t="n"/>
      <c r="C30" s="13" t="n"/>
      <c r="D30" s="33" t="n"/>
      <c r="E30" s="35">
        <f>IF(C30="","",IFERROR(VLOOKUP(C30,'Materiais'!$A$5:$I$104,8,FALSE),""))</f>
        <v/>
      </c>
      <c r="F30" s="27">
        <f>IF(OR(A30="",D30="",E30=""),"",IFERROR(D30*E30,""))</f>
        <v/>
      </c>
      <c r="G30" s="13" t="n"/>
      <c r="H30" s="20">
        <f>IF(A30="","",IF(COUNTIF($A$5:$A$104,A30)&gt;1,"ID duplicado",IF(OR(B30="",C30="",D30="",D30&lt;=0,G30=""),"Revisar composição",IF(COUNTIF('Serviços'!$A$5:$A$104,B30)=0,"Serviço não localizado",IF(COUNTIF('Materiais'!$A$5:$A$104,C30)=0,"Material não localizado",IF(E30="","Revisar custo",IF(IFERROR(VLOOKUP(C30,'Materiais'!$A$5:$I$104,9,FALSE),"")&lt;&gt;"Ativo","Material não ativo","OK")))))))</f>
        <v/>
      </c>
    </row>
    <row r="31" ht="21" customHeight="1">
      <c r="A31" s="13" t="n"/>
      <c r="B31" s="13" t="n"/>
      <c r="C31" s="13" t="n"/>
      <c r="D31" s="33" t="n"/>
      <c r="E31" s="34">
        <f>IF(C31="","",IFERROR(VLOOKUP(C31,'Materiais'!$A$5:$I$104,8,FALSE),""))</f>
        <v/>
      </c>
      <c r="F31" s="26">
        <f>IF(OR(A31="",D31="",E31=""),"",IFERROR(D31*E31,""))</f>
        <v/>
      </c>
      <c r="G31" s="13" t="n"/>
      <c r="H31" s="18">
        <f>IF(A31="","",IF(COUNTIF($A$5:$A$104,A31)&gt;1,"ID duplicado",IF(OR(B31="",C31="",D31="",D31&lt;=0,G31=""),"Revisar composição",IF(COUNTIF('Serviços'!$A$5:$A$104,B31)=0,"Serviço não localizado",IF(COUNTIF('Materiais'!$A$5:$A$104,C31)=0,"Material não localizado",IF(E31="","Revisar custo",IF(IFERROR(VLOOKUP(C31,'Materiais'!$A$5:$I$104,9,FALSE),"")&lt;&gt;"Ativo","Material não ativo","OK")))))))</f>
        <v/>
      </c>
    </row>
    <row r="32" ht="21" customHeight="1">
      <c r="A32" s="13" t="n"/>
      <c r="B32" s="13" t="n"/>
      <c r="C32" s="13" t="n"/>
      <c r="D32" s="33" t="n"/>
      <c r="E32" s="35">
        <f>IF(C32="","",IFERROR(VLOOKUP(C32,'Materiais'!$A$5:$I$104,8,FALSE),""))</f>
        <v/>
      </c>
      <c r="F32" s="27">
        <f>IF(OR(A32="",D32="",E32=""),"",IFERROR(D32*E32,""))</f>
        <v/>
      </c>
      <c r="G32" s="13" t="n"/>
      <c r="H32" s="20">
        <f>IF(A32="","",IF(COUNTIF($A$5:$A$104,A32)&gt;1,"ID duplicado",IF(OR(B32="",C32="",D32="",D32&lt;=0,G32=""),"Revisar composição",IF(COUNTIF('Serviços'!$A$5:$A$104,B32)=0,"Serviço não localizado",IF(COUNTIF('Materiais'!$A$5:$A$104,C32)=0,"Material não localizado",IF(E32="","Revisar custo",IF(IFERROR(VLOOKUP(C32,'Materiais'!$A$5:$I$104,9,FALSE),"")&lt;&gt;"Ativo","Material não ativo","OK")))))))</f>
        <v/>
      </c>
    </row>
    <row r="33" ht="21" customHeight="1">
      <c r="A33" s="13" t="n"/>
      <c r="B33" s="13" t="n"/>
      <c r="C33" s="13" t="n"/>
      <c r="D33" s="33" t="n"/>
      <c r="E33" s="34">
        <f>IF(C33="","",IFERROR(VLOOKUP(C33,'Materiais'!$A$5:$I$104,8,FALSE),""))</f>
        <v/>
      </c>
      <c r="F33" s="26">
        <f>IF(OR(A33="",D33="",E33=""),"",IFERROR(D33*E33,""))</f>
        <v/>
      </c>
      <c r="G33" s="13" t="n"/>
      <c r="H33" s="18">
        <f>IF(A33="","",IF(COUNTIF($A$5:$A$104,A33)&gt;1,"ID duplicado",IF(OR(B33="",C33="",D33="",D33&lt;=0,G33=""),"Revisar composição",IF(COUNTIF('Serviços'!$A$5:$A$104,B33)=0,"Serviço não localizado",IF(COUNTIF('Materiais'!$A$5:$A$104,C33)=0,"Material não localizado",IF(E33="","Revisar custo",IF(IFERROR(VLOOKUP(C33,'Materiais'!$A$5:$I$104,9,FALSE),"")&lt;&gt;"Ativo","Material não ativo","OK")))))))</f>
        <v/>
      </c>
    </row>
    <row r="34" ht="21" customHeight="1">
      <c r="A34" s="13" t="n"/>
      <c r="B34" s="13" t="n"/>
      <c r="C34" s="13" t="n"/>
      <c r="D34" s="33" t="n"/>
      <c r="E34" s="35">
        <f>IF(C34="","",IFERROR(VLOOKUP(C34,'Materiais'!$A$5:$I$104,8,FALSE),""))</f>
        <v/>
      </c>
      <c r="F34" s="27">
        <f>IF(OR(A34="",D34="",E34=""),"",IFERROR(D34*E34,""))</f>
        <v/>
      </c>
      <c r="G34" s="13" t="n"/>
      <c r="H34" s="20">
        <f>IF(A34="","",IF(COUNTIF($A$5:$A$104,A34)&gt;1,"ID duplicado",IF(OR(B34="",C34="",D34="",D34&lt;=0,G34=""),"Revisar composição",IF(COUNTIF('Serviços'!$A$5:$A$104,B34)=0,"Serviço não localizado",IF(COUNTIF('Materiais'!$A$5:$A$104,C34)=0,"Material não localizado",IF(E34="","Revisar custo",IF(IFERROR(VLOOKUP(C34,'Materiais'!$A$5:$I$104,9,FALSE),"")&lt;&gt;"Ativo","Material não ativo","OK")))))))</f>
        <v/>
      </c>
    </row>
    <row r="35" ht="21" customHeight="1">
      <c r="A35" s="13" t="n"/>
      <c r="B35" s="13" t="n"/>
      <c r="C35" s="13" t="n"/>
      <c r="D35" s="33" t="n"/>
      <c r="E35" s="34">
        <f>IF(C35="","",IFERROR(VLOOKUP(C35,'Materiais'!$A$5:$I$104,8,FALSE),""))</f>
        <v/>
      </c>
      <c r="F35" s="26">
        <f>IF(OR(A35="",D35="",E35=""),"",IFERROR(D35*E35,""))</f>
        <v/>
      </c>
      <c r="G35" s="13" t="n"/>
      <c r="H35" s="18">
        <f>IF(A35="","",IF(COUNTIF($A$5:$A$104,A35)&gt;1,"ID duplicado",IF(OR(B35="",C35="",D35="",D35&lt;=0,G35=""),"Revisar composição",IF(COUNTIF('Serviços'!$A$5:$A$104,B35)=0,"Serviço não localizado",IF(COUNTIF('Materiais'!$A$5:$A$104,C35)=0,"Material não localizado",IF(E35="","Revisar custo",IF(IFERROR(VLOOKUP(C35,'Materiais'!$A$5:$I$104,9,FALSE),"")&lt;&gt;"Ativo","Material não ativo","OK")))))))</f>
        <v/>
      </c>
    </row>
    <row r="36" ht="21" customHeight="1">
      <c r="A36" s="13" t="n"/>
      <c r="B36" s="13" t="n"/>
      <c r="C36" s="13" t="n"/>
      <c r="D36" s="33" t="n"/>
      <c r="E36" s="35">
        <f>IF(C36="","",IFERROR(VLOOKUP(C36,'Materiais'!$A$5:$I$104,8,FALSE),""))</f>
        <v/>
      </c>
      <c r="F36" s="27">
        <f>IF(OR(A36="",D36="",E36=""),"",IFERROR(D36*E36,""))</f>
        <v/>
      </c>
      <c r="G36" s="13" t="n"/>
      <c r="H36" s="20">
        <f>IF(A36="","",IF(COUNTIF($A$5:$A$104,A36)&gt;1,"ID duplicado",IF(OR(B36="",C36="",D36="",D36&lt;=0,G36=""),"Revisar composição",IF(COUNTIF('Serviços'!$A$5:$A$104,B36)=0,"Serviço não localizado",IF(COUNTIF('Materiais'!$A$5:$A$104,C36)=0,"Material não localizado",IF(E36="","Revisar custo",IF(IFERROR(VLOOKUP(C36,'Materiais'!$A$5:$I$104,9,FALSE),"")&lt;&gt;"Ativo","Material não ativo","OK")))))))</f>
        <v/>
      </c>
    </row>
    <row r="37" ht="21" customHeight="1">
      <c r="A37" s="13" t="n"/>
      <c r="B37" s="13" t="n"/>
      <c r="C37" s="13" t="n"/>
      <c r="D37" s="33" t="n"/>
      <c r="E37" s="34">
        <f>IF(C37="","",IFERROR(VLOOKUP(C37,'Materiais'!$A$5:$I$104,8,FALSE),""))</f>
        <v/>
      </c>
      <c r="F37" s="26">
        <f>IF(OR(A37="",D37="",E37=""),"",IFERROR(D37*E37,""))</f>
        <v/>
      </c>
      <c r="G37" s="13" t="n"/>
      <c r="H37" s="18">
        <f>IF(A37="","",IF(COUNTIF($A$5:$A$104,A37)&gt;1,"ID duplicado",IF(OR(B37="",C37="",D37="",D37&lt;=0,G37=""),"Revisar composição",IF(COUNTIF('Serviços'!$A$5:$A$104,B37)=0,"Serviço não localizado",IF(COUNTIF('Materiais'!$A$5:$A$104,C37)=0,"Material não localizado",IF(E37="","Revisar custo",IF(IFERROR(VLOOKUP(C37,'Materiais'!$A$5:$I$104,9,FALSE),"")&lt;&gt;"Ativo","Material não ativo","OK")))))))</f>
        <v/>
      </c>
    </row>
    <row r="38" ht="21" customHeight="1">
      <c r="A38" s="13" t="n"/>
      <c r="B38" s="13" t="n"/>
      <c r="C38" s="13" t="n"/>
      <c r="D38" s="33" t="n"/>
      <c r="E38" s="35">
        <f>IF(C38="","",IFERROR(VLOOKUP(C38,'Materiais'!$A$5:$I$104,8,FALSE),""))</f>
        <v/>
      </c>
      <c r="F38" s="27">
        <f>IF(OR(A38="",D38="",E38=""),"",IFERROR(D38*E38,""))</f>
        <v/>
      </c>
      <c r="G38" s="13" t="n"/>
      <c r="H38" s="20">
        <f>IF(A38="","",IF(COUNTIF($A$5:$A$104,A38)&gt;1,"ID duplicado",IF(OR(B38="",C38="",D38="",D38&lt;=0,G38=""),"Revisar composição",IF(COUNTIF('Serviços'!$A$5:$A$104,B38)=0,"Serviço não localizado",IF(COUNTIF('Materiais'!$A$5:$A$104,C38)=0,"Material não localizado",IF(E38="","Revisar custo",IF(IFERROR(VLOOKUP(C38,'Materiais'!$A$5:$I$104,9,FALSE),"")&lt;&gt;"Ativo","Material não ativo","OK")))))))</f>
        <v/>
      </c>
    </row>
    <row r="39" ht="21" customHeight="1">
      <c r="A39" s="13" t="n"/>
      <c r="B39" s="13" t="n"/>
      <c r="C39" s="13" t="n"/>
      <c r="D39" s="33" t="n"/>
      <c r="E39" s="34">
        <f>IF(C39="","",IFERROR(VLOOKUP(C39,'Materiais'!$A$5:$I$104,8,FALSE),""))</f>
        <v/>
      </c>
      <c r="F39" s="26">
        <f>IF(OR(A39="",D39="",E39=""),"",IFERROR(D39*E39,""))</f>
        <v/>
      </c>
      <c r="G39" s="13" t="n"/>
      <c r="H39" s="18">
        <f>IF(A39="","",IF(COUNTIF($A$5:$A$104,A39)&gt;1,"ID duplicado",IF(OR(B39="",C39="",D39="",D39&lt;=0,G39=""),"Revisar composição",IF(COUNTIF('Serviços'!$A$5:$A$104,B39)=0,"Serviço não localizado",IF(COUNTIF('Materiais'!$A$5:$A$104,C39)=0,"Material não localizado",IF(E39="","Revisar custo",IF(IFERROR(VLOOKUP(C39,'Materiais'!$A$5:$I$104,9,FALSE),"")&lt;&gt;"Ativo","Material não ativo","OK")))))))</f>
        <v/>
      </c>
    </row>
    <row r="40" ht="21" customHeight="1">
      <c r="A40" s="13" t="n"/>
      <c r="B40" s="13" t="n"/>
      <c r="C40" s="13" t="n"/>
      <c r="D40" s="33" t="n"/>
      <c r="E40" s="35">
        <f>IF(C40="","",IFERROR(VLOOKUP(C40,'Materiais'!$A$5:$I$104,8,FALSE),""))</f>
        <v/>
      </c>
      <c r="F40" s="27">
        <f>IF(OR(A40="",D40="",E40=""),"",IFERROR(D40*E40,""))</f>
        <v/>
      </c>
      <c r="G40" s="13" t="n"/>
      <c r="H40" s="20">
        <f>IF(A40="","",IF(COUNTIF($A$5:$A$104,A40)&gt;1,"ID duplicado",IF(OR(B40="",C40="",D40="",D40&lt;=0,G40=""),"Revisar composição",IF(COUNTIF('Serviços'!$A$5:$A$104,B40)=0,"Serviço não localizado",IF(COUNTIF('Materiais'!$A$5:$A$104,C40)=0,"Material não localizado",IF(E40="","Revisar custo",IF(IFERROR(VLOOKUP(C40,'Materiais'!$A$5:$I$104,9,FALSE),"")&lt;&gt;"Ativo","Material não ativo","OK")))))))</f>
        <v/>
      </c>
    </row>
    <row r="41" ht="21" customHeight="1">
      <c r="A41" s="13" t="n"/>
      <c r="B41" s="13" t="n"/>
      <c r="C41" s="13" t="n"/>
      <c r="D41" s="33" t="n"/>
      <c r="E41" s="34">
        <f>IF(C41="","",IFERROR(VLOOKUP(C41,'Materiais'!$A$5:$I$104,8,FALSE),""))</f>
        <v/>
      </c>
      <c r="F41" s="26">
        <f>IF(OR(A41="",D41="",E41=""),"",IFERROR(D41*E41,""))</f>
        <v/>
      </c>
      <c r="G41" s="13" t="n"/>
      <c r="H41" s="18">
        <f>IF(A41="","",IF(COUNTIF($A$5:$A$104,A41)&gt;1,"ID duplicado",IF(OR(B41="",C41="",D41="",D41&lt;=0,G41=""),"Revisar composição",IF(COUNTIF('Serviços'!$A$5:$A$104,B41)=0,"Serviço não localizado",IF(COUNTIF('Materiais'!$A$5:$A$104,C41)=0,"Material não localizado",IF(E41="","Revisar custo",IF(IFERROR(VLOOKUP(C41,'Materiais'!$A$5:$I$104,9,FALSE),"")&lt;&gt;"Ativo","Material não ativo","OK")))))))</f>
        <v/>
      </c>
    </row>
    <row r="42" ht="21" customHeight="1">
      <c r="A42" s="13" t="n"/>
      <c r="B42" s="13" t="n"/>
      <c r="C42" s="13" t="n"/>
      <c r="D42" s="33" t="n"/>
      <c r="E42" s="35">
        <f>IF(C42="","",IFERROR(VLOOKUP(C42,'Materiais'!$A$5:$I$104,8,FALSE),""))</f>
        <v/>
      </c>
      <c r="F42" s="27">
        <f>IF(OR(A42="",D42="",E42=""),"",IFERROR(D42*E42,""))</f>
        <v/>
      </c>
      <c r="G42" s="13" t="n"/>
      <c r="H42" s="20">
        <f>IF(A42="","",IF(COUNTIF($A$5:$A$104,A42)&gt;1,"ID duplicado",IF(OR(B42="",C42="",D42="",D42&lt;=0,G42=""),"Revisar composição",IF(COUNTIF('Serviços'!$A$5:$A$104,B42)=0,"Serviço não localizado",IF(COUNTIF('Materiais'!$A$5:$A$104,C42)=0,"Material não localizado",IF(E42="","Revisar custo",IF(IFERROR(VLOOKUP(C42,'Materiais'!$A$5:$I$104,9,FALSE),"")&lt;&gt;"Ativo","Material não ativo","OK")))))))</f>
        <v/>
      </c>
    </row>
    <row r="43" ht="21" customHeight="1">
      <c r="A43" s="13" t="n"/>
      <c r="B43" s="13" t="n"/>
      <c r="C43" s="13" t="n"/>
      <c r="D43" s="33" t="n"/>
      <c r="E43" s="34">
        <f>IF(C43="","",IFERROR(VLOOKUP(C43,'Materiais'!$A$5:$I$104,8,FALSE),""))</f>
        <v/>
      </c>
      <c r="F43" s="26">
        <f>IF(OR(A43="",D43="",E43=""),"",IFERROR(D43*E43,""))</f>
        <v/>
      </c>
      <c r="G43" s="13" t="n"/>
      <c r="H43" s="18">
        <f>IF(A43="","",IF(COUNTIF($A$5:$A$104,A43)&gt;1,"ID duplicado",IF(OR(B43="",C43="",D43="",D43&lt;=0,G43=""),"Revisar composição",IF(COUNTIF('Serviços'!$A$5:$A$104,B43)=0,"Serviço não localizado",IF(COUNTIF('Materiais'!$A$5:$A$104,C43)=0,"Material não localizado",IF(E43="","Revisar custo",IF(IFERROR(VLOOKUP(C43,'Materiais'!$A$5:$I$104,9,FALSE),"")&lt;&gt;"Ativo","Material não ativo","OK")))))))</f>
        <v/>
      </c>
    </row>
    <row r="44" ht="21" customHeight="1">
      <c r="A44" s="13" t="n"/>
      <c r="B44" s="13" t="n"/>
      <c r="C44" s="13" t="n"/>
      <c r="D44" s="33" t="n"/>
      <c r="E44" s="35">
        <f>IF(C44="","",IFERROR(VLOOKUP(C44,'Materiais'!$A$5:$I$104,8,FALSE),""))</f>
        <v/>
      </c>
      <c r="F44" s="27">
        <f>IF(OR(A44="",D44="",E44=""),"",IFERROR(D44*E44,""))</f>
        <v/>
      </c>
      <c r="G44" s="13" t="n"/>
      <c r="H44" s="20">
        <f>IF(A44="","",IF(COUNTIF($A$5:$A$104,A44)&gt;1,"ID duplicado",IF(OR(B44="",C44="",D44="",D44&lt;=0,G44=""),"Revisar composição",IF(COUNTIF('Serviços'!$A$5:$A$104,B44)=0,"Serviço não localizado",IF(COUNTIF('Materiais'!$A$5:$A$104,C44)=0,"Material não localizado",IF(E44="","Revisar custo",IF(IFERROR(VLOOKUP(C44,'Materiais'!$A$5:$I$104,9,FALSE),"")&lt;&gt;"Ativo","Material não ativo","OK")))))))</f>
        <v/>
      </c>
    </row>
    <row r="45" ht="21" customHeight="1">
      <c r="A45" s="13" t="n"/>
      <c r="B45" s="13" t="n"/>
      <c r="C45" s="13" t="n"/>
      <c r="D45" s="33" t="n"/>
      <c r="E45" s="34">
        <f>IF(C45="","",IFERROR(VLOOKUP(C45,'Materiais'!$A$5:$I$104,8,FALSE),""))</f>
        <v/>
      </c>
      <c r="F45" s="26">
        <f>IF(OR(A45="",D45="",E45=""),"",IFERROR(D45*E45,""))</f>
        <v/>
      </c>
      <c r="G45" s="13" t="n"/>
      <c r="H45" s="18">
        <f>IF(A45="","",IF(COUNTIF($A$5:$A$104,A45)&gt;1,"ID duplicado",IF(OR(B45="",C45="",D45="",D45&lt;=0,G45=""),"Revisar composição",IF(COUNTIF('Serviços'!$A$5:$A$104,B45)=0,"Serviço não localizado",IF(COUNTIF('Materiais'!$A$5:$A$104,C45)=0,"Material não localizado",IF(E45="","Revisar custo",IF(IFERROR(VLOOKUP(C45,'Materiais'!$A$5:$I$104,9,FALSE),"")&lt;&gt;"Ativo","Material não ativo","OK")))))))</f>
        <v/>
      </c>
    </row>
    <row r="46" ht="21" customHeight="1">
      <c r="A46" s="13" t="n"/>
      <c r="B46" s="13" t="n"/>
      <c r="C46" s="13" t="n"/>
      <c r="D46" s="33" t="n"/>
      <c r="E46" s="35">
        <f>IF(C46="","",IFERROR(VLOOKUP(C46,'Materiais'!$A$5:$I$104,8,FALSE),""))</f>
        <v/>
      </c>
      <c r="F46" s="27">
        <f>IF(OR(A46="",D46="",E46=""),"",IFERROR(D46*E46,""))</f>
        <v/>
      </c>
      <c r="G46" s="13" t="n"/>
      <c r="H46" s="20">
        <f>IF(A46="","",IF(COUNTIF($A$5:$A$104,A46)&gt;1,"ID duplicado",IF(OR(B46="",C46="",D46="",D46&lt;=0,G46=""),"Revisar composição",IF(COUNTIF('Serviços'!$A$5:$A$104,B46)=0,"Serviço não localizado",IF(COUNTIF('Materiais'!$A$5:$A$104,C46)=0,"Material não localizado",IF(E46="","Revisar custo",IF(IFERROR(VLOOKUP(C46,'Materiais'!$A$5:$I$104,9,FALSE),"")&lt;&gt;"Ativo","Material não ativo","OK")))))))</f>
        <v/>
      </c>
    </row>
    <row r="47" ht="21" customHeight="1">
      <c r="A47" s="13" t="n"/>
      <c r="B47" s="13" t="n"/>
      <c r="C47" s="13" t="n"/>
      <c r="D47" s="33" t="n"/>
      <c r="E47" s="34">
        <f>IF(C47="","",IFERROR(VLOOKUP(C47,'Materiais'!$A$5:$I$104,8,FALSE),""))</f>
        <v/>
      </c>
      <c r="F47" s="26">
        <f>IF(OR(A47="",D47="",E47=""),"",IFERROR(D47*E47,""))</f>
        <v/>
      </c>
      <c r="G47" s="13" t="n"/>
      <c r="H47" s="18">
        <f>IF(A47="","",IF(COUNTIF($A$5:$A$104,A47)&gt;1,"ID duplicado",IF(OR(B47="",C47="",D47="",D47&lt;=0,G47=""),"Revisar composição",IF(COUNTIF('Serviços'!$A$5:$A$104,B47)=0,"Serviço não localizado",IF(COUNTIF('Materiais'!$A$5:$A$104,C47)=0,"Material não localizado",IF(E47="","Revisar custo",IF(IFERROR(VLOOKUP(C47,'Materiais'!$A$5:$I$104,9,FALSE),"")&lt;&gt;"Ativo","Material não ativo","OK")))))))</f>
        <v/>
      </c>
    </row>
    <row r="48" ht="21" customHeight="1">
      <c r="A48" s="13" t="n"/>
      <c r="B48" s="13" t="n"/>
      <c r="C48" s="13" t="n"/>
      <c r="D48" s="33" t="n"/>
      <c r="E48" s="35">
        <f>IF(C48="","",IFERROR(VLOOKUP(C48,'Materiais'!$A$5:$I$104,8,FALSE),""))</f>
        <v/>
      </c>
      <c r="F48" s="27">
        <f>IF(OR(A48="",D48="",E48=""),"",IFERROR(D48*E48,""))</f>
        <v/>
      </c>
      <c r="G48" s="13" t="n"/>
      <c r="H48" s="20">
        <f>IF(A48="","",IF(COUNTIF($A$5:$A$104,A48)&gt;1,"ID duplicado",IF(OR(B48="",C48="",D48="",D48&lt;=0,G48=""),"Revisar composição",IF(COUNTIF('Serviços'!$A$5:$A$104,B48)=0,"Serviço não localizado",IF(COUNTIF('Materiais'!$A$5:$A$104,C48)=0,"Material não localizado",IF(E48="","Revisar custo",IF(IFERROR(VLOOKUP(C48,'Materiais'!$A$5:$I$104,9,FALSE),"")&lt;&gt;"Ativo","Material não ativo","OK")))))))</f>
        <v/>
      </c>
    </row>
    <row r="49" ht="21" customHeight="1">
      <c r="A49" s="13" t="n"/>
      <c r="B49" s="13" t="n"/>
      <c r="C49" s="13" t="n"/>
      <c r="D49" s="33" t="n"/>
      <c r="E49" s="34">
        <f>IF(C49="","",IFERROR(VLOOKUP(C49,'Materiais'!$A$5:$I$104,8,FALSE),""))</f>
        <v/>
      </c>
      <c r="F49" s="26">
        <f>IF(OR(A49="",D49="",E49=""),"",IFERROR(D49*E49,""))</f>
        <v/>
      </c>
      <c r="G49" s="13" t="n"/>
      <c r="H49" s="18">
        <f>IF(A49="","",IF(COUNTIF($A$5:$A$104,A49)&gt;1,"ID duplicado",IF(OR(B49="",C49="",D49="",D49&lt;=0,G49=""),"Revisar composição",IF(COUNTIF('Serviços'!$A$5:$A$104,B49)=0,"Serviço não localizado",IF(COUNTIF('Materiais'!$A$5:$A$104,C49)=0,"Material não localizado",IF(E49="","Revisar custo",IF(IFERROR(VLOOKUP(C49,'Materiais'!$A$5:$I$104,9,FALSE),"")&lt;&gt;"Ativo","Material não ativo","OK")))))))</f>
        <v/>
      </c>
    </row>
    <row r="50" ht="21" customHeight="1">
      <c r="A50" s="13" t="n"/>
      <c r="B50" s="13" t="n"/>
      <c r="C50" s="13" t="n"/>
      <c r="D50" s="33" t="n"/>
      <c r="E50" s="35">
        <f>IF(C50="","",IFERROR(VLOOKUP(C50,'Materiais'!$A$5:$I$104,8,FALSE),""))</f>
        <v/>
      </c>
      <c r="F50" s="27">
        <f>IF(OR(A50="",D50="",E50=""),"",IFERROR(D50*E50,""))</f>
        <v/>
      </c>
      <c r="G50" s="13" t="n"/>
      <c r="H50" s="20">
        <f>IF(A50="","",IF(COUNTIF($A$5:$A$104,A50)&gt;1,"ID duplicado",IF(OR(B50="",C50="",D50="",D50&lt;=0,G50=""),"Revisar composição",IF(COUNTIF('Serviços'!$A$5:$A$104,B50)=0,"Serviço não localizado",IF(COUNTIF('Materiais'!$A$5:$A$104,C50)=0,"Material não localizado",IF(E50="","Revisar custo",IF(IFERROR(VLOOKUP(C50,'Materiais'!$A$5:$I$104,9,FALSE),"")&lt;&gt;"Ativo","Material não ativo","OK")))))))</f>
        <v/>
      </c>
    </row>
    <row r="51" ht="21" customHeight="1">
      <c r="A51" s="13" t="n"/>
      <c r="B51" s="13" t="n"/>
      <c r="C51" s="13" t="n"/>
      <c r="D51" s="33" t="n"/>
      <c r="E51" s="34">
        <f>IF(C51="","",IFERROR(VLOOKUP(C51,'Materiais'!$A$5:$I$104,8,FALSE),""))</f>
        <v/>
      </c>
      <c r="F51" s="26">
        <f>IF(OR(A51="",D51="",E51=""),"",IFERROR(D51*E51,""))</f>
        <v/>
      </c>
      <c r="G51" s="13" t="n"/>
      <c r="H51" s="18">
        <f>IF(A51="","",IF(COUNTIF($A$5:$A$104,A51)&gt;1,"ID duplicado",IF(OR(B51="",C51="",D51="",D51&lt;=0,G51=""),"Revisar composição",IF(COUNTIF('Serviços'!$A$5:$A$104,B51)=0,"Serviço não localizado",IF(COUNTIF('Materiais'!$A$5:$A$104,C51)=0,"Material não localizado",IF(E51="","Revisar custo",IF(IFERROR(VLOOKUP(C51,'Materiais'!$A$5:$I$104,9,FALSE),"")&lt;&gt;"Ativo","Material não ativo","OK")))))))</f>
        <v/>
      </c>
    </row>
    <row r="52" ht="21" customHeight="1">
      <c r="A52" s="13" t="n"/>
      <c r="B52" s="13" t="n"/>
      <c r="C52" s="13" t="n"/>
      <c r="D52" s="33" t="n"/>
      <c r="E52" s="35">
        <f>IF(C52="","",IFERROR(VLOOKUP(C52,'Materiais'!$A$5:$I$104,8,FALSE),""))</f>
        <v/>
      </c>
      <c r="F52" s="27">
        <f>IF(OR(A52="",D52="",E52=""),"",IFERROR(D52*E52,""))</f>
        <v/>
      </c>
      <c r="G52" s="13" t="n"/>
      <c r="H52" s="20">
        <f>IF(A52="","",IF(COUNTIF($A$5:$A$104,A52)&gt;1,"ID duplicado",IF(OR(B52="",C52="",D52="",D52&lt;=0,G52=""),"Revisar composição",IF(COUNTIF('Serviços'!$A$5:$A$104,B52)=0,"Serviço não localizado",IF(COUNTIF('Materiais'!$A$5:$A$104,C52)=0,"Material não localizado",IF(E52="","Revisar custo",IF(IFERROR(VLOOKUP(C52,'Materiais'!$A$5:$I$104,9,FALSE),"")&lt;&gt;"Ativo","Material não ativo","OK")))))))</f>
        <v/>
      </c>
    </row>
    <row r="53" ht="21" customHeight="1">
      <c r="A53" s="13" t="n"/>
      <c r="B53" s="13" t="n"/>
      <c r="C53" s="13" t="n"/>
      <c r="D53" s="33" t="n"/>
      <c r="E53" s="34">
        <f>IF(C53="","",IFERROR(VLOOKUP(C53,'Materiais'!$A$5:$I$104,8,FALSE),""))</f>
        <v/>
      </c>
      <c r="F53" s="26">
        <f>IF(OR(A53="",D53="",E53=""),"",IFERROR(D53*E53,""))</f>
        <v/>
      </c>
      <c r="G53" s="13" t="n"/>
      <c r="H53" s="18">
        <f>IF(A53="","",IF(COUNTIF($A$5:$A$104,A53)&gt;1,"ID duplicado",IF(OR(B53="",C53="",D53="",D53&lt;=0,G53=""),"Revisar composição",IF(COUNTIF('Serviços'!$A$5:$A$104,B53)=0,"Serviço não localizado",IF(COUNTIF('Materiais'!$A$5:$A$104,C53)=0,"Material não localizado",IF(E53="","Revisar custo",IF(IFERROR(VLOOKUP(C53,'Materiais'!$A$5:$I$104,9,FALSE),"")&lt;&gt;"Ativo","Material não ativo","OK")))))))</f>
        <v/>
      </c>
    </row>
    <row r="54" ht="21" customHeight="1">
      <c r="A54" s="13" t="n"/>
      <c r="B54" s="13" t="n"/>
      <c r="C54" s="13" t="n"/>
      <c r="D54" s="33" t="n"/>
      <c r="E54" s="35">
        <f>IF(C54="","",IFERROR(VLOOKUP(C54,'Materiais'!$A$5:$I$104,8,FALSE),""))</f>
        <v/>
      </c>
      <c r="F54" s="27">
        <f>IF(OR(A54="",D54="",E54=""),"",IFERROR(D54*E54,""))</f>
        <v/>
      </c>
      <c r="G54" s="13" t="n"/>
      <c r="H54" s="20">
        <f>IF(A54="","",IF(COUNTIF($A$5:$A$104,A54)&gt;1,"ID duplicado",IF(OR(B54="",C54="",D54="",D54&lt;=0,G54=""),"Revisar composição",IF(COUNTIF('Serviços'!$A$5:$A$104,B54)=0,"Serviço não localizado",IF(COUNTIF('Materiais'!$A$5:$A$104,C54)=0,"Material não localizado",IF(E54="","Revisar custo",IF(IFERROR(VLOOKUP(C54,'Materiais'!$A$5:$I$104,9,FALSE),"")&lt;&gt;"Ativo","Material não ativo","OK")))))))</f>
        <v/>
      </c>
    </row>
    <row r="55" ht="21" customHeight="1">
      <c r="A55" s="13" t="n"/>
      <c r="B55" s="13" t="n"/>
      <c r="C55" s="13" t="n"/>
      <c r="D55" s="33" t="n"/>
      <c r="E55" s="34">
        <f>IF(C55="","",IFERROR(VLOOKUP(C55,'Materiais'!$A$5:$I$104,8,FALSE),""))</f>
        <v/>
      </c>
      <c r="F55" s="26">
        <f>IF(OR(A55="",D55="",E55=""),"",IFERROR(D55*E55,""))</f>
        <v/>
      </c>
      <c r="G55" s="13" t="n"/>
      <c r="H55" s="18">
        <f>IF(A55="","",IF(COUNTIF($A$5:$A$104,A55)&gt;1,"ID duplicado",IF(OR(B55="",C55="",D55="",D55&lt;=0,G55=""),"Revisar composição",IF(COUNTIF('Serviços'!$A$5:$A$104,B55)=0,"Serviço não localizado",IF(COUNTIF('Materiais'!$A$5:$A$104,C55)=0,"Material não localizado",IF(E55="","Revisar custo",IF(IFERROR(VLOOKUP(C55,'Materiais'!$A$5:$I$104,9,FALSE),"")&lt;&gt;"Ativo","Material não ativo","OK")))))))</f>
        <v/>
      </c>
    </row>
    <row r="56" ht="21" customHeight="1">
      <c r="A56" s="13" t="n"/>
      <c r="B56" s="13" t="n"/>
      <c r="C56" s="13" t="n"/>
      <c r="D56" s="33" t="n"/>
      <c r="E56" s="35">
        <f>IF(C56="","",IFERROR(VLOOKUP(C56,'Materiais'!$A$5:$I$104,8,FALSE),""))</f>
        <v/>
      </c>
      <c r="F56" s="27">
        <f>IF(OR(A56="",D56="",E56=""),"",IFERROR(D56*E56,""))</f>
        <v/>
      </c>
      <c r="G56" s="13" t="n"/>
      <c r="H56" s="20">
        <f>IF(A56="","",IF(COUNTIF($A$5:$A$104,A56)&gt;1,"ID duplicado",IF(OR(B56="",C56="",D56="",D56&lt;=0,G56=""),"Revisar composição",IF(COUNTIF('Serviços'!$A$5:$A$104,B56)=0,"Serviço não localizado",IF(COUNTIF('Materiais'!$A$5:$A$104,C56)=0,"Material não localizado",IF(E56="","Revisar custo",IF(IFERROR(VLOOKUP(C56,'Materiais'!$A$5:$I$104,9,FALSE),"")&lt;&gt;"Ativo","Material não ativo","OK")))))))</f>
        <v/>
      </c>
    </row>
    <row r="57" ht="21" customHeight="1">
      <c r="A57" s="13" t="n"/>
      <c r="B57" s="13" t="n"/>
      <c r="C57" s="13" t="n"/>
      <c r="D57" s="33" t="n"/>
      <c r="E57" s="34">
        <f>IF(C57="","",IFERROR(VLOOKUP(C57,'Materiais'!$A$5:$I$104,8,FALSE),""))</f>
        <v/>
      </c>
      <c r="F57" s="26">
        <f>IF(OR(A57="",D57="",E57=""),"",IFERROR(D57*E57,""))</f>
        <v/>
      </c>
      <c r="G57" s="13" t="n"/>
      <c r="H57" s="18">
        <f>IF(A57="","",IF(COUNTIF($A$5:$A$104,A57)&gt;1,"ID duplicado",IF(OR(B57="",C57="",D57="",D57&lt;=0,G57=""),"Revisar composição",IF(COUNTIF('Serviços'!$A$5:$A$104,B57)=0,"Serviço não localizado",IF(COUNTIF('Materiais'!$A$5:$A$104,C57)=0,"Material não localizado",IF(E57="","Revisar custo",IF(IFERROR(VLOOKUP(C57,'Materiais'!$A$5:$I$104,9,FALSE),"")&lt;&gt;"Ativo","Material não ativo","OK")))))))</f>
        <v/>
      </c>
    </row>
    <row r="58" ht="21" customHeight="1">
      <c r="A58" s="13" t="n"/>
      <c r="B58" s="13" t="n"/>
      <c r="C58" s="13" t="n"/>
      <c r="D58" s="33" t="n"/>
      <c r="E58" s="35">
        <f>IF(C58="","",IFERROR(VLOOKUP(C58,'Materiais'!$A$5:$I$104,8,FALSE),""))</f>
        <v/>
      </c>
      <c r="F58" s="27">
        <f>IF(OR(A58="",D58="",E58=""),"",IFERROR(D58*E58,""))</f>
        <v/>
      </c>
      <c r="G58" s="13" t="n"/>
      <c r="H58" s="20">
        <f>IF(A58="","",IF(COUNTIF($A$5:$A$104,A58)&gt;1,"ID duplicado",IF(OR(B58="",C58="",D58="",D58&lt;=0,G58=""),"Revisar composição",IF(COUNTIF('Serviços'!$A$5:$A$104,B58)=0,"Serviço não localizado",IF(COUNTIF('Materiais'!$A$5:$A$104,C58)=0,"Material não localizado",IF(E58="","Revisar custo",IF(IFERROR(VLOOKUP(C58,'Materiais'!$A$5:$I$104,9,FALSE),"")&lt;&gt;"Ativo","Material não ativo","OK")))))))</f>
        <v/>
      </c>
    </row>
    <row r="59" ht="21" customHeight="1">
      <c r="A59" s="13" t="n"/>
      <c r="B59" s="13" t="n"/>
      <c r="C59" s="13" t="n"/>
      <c r="D59" s="33" t="n"/>
      <c r="E59" s="34">
        <f>IF(C59="","",IFERROR(VLOOKUP(C59,'Materiais'!$A$5:$I$104,8,FALSE),""))</f>
        <v/>
      </c>
      <c r="F59" s="26">
        <f>IF(OR(A59="",D59="",E59=""),"",IFERROR(D59*E59,""))</f>
        <v/>
      </c>
      <c r="G59" s="13" t="n"/>
      <c r="H59" s="18">
        <f>IF(A59="","",IF(COUNTIF($A$5:$A$104,A59)&gt;1,"ID duplicado",IF(OR(B59="",C59="",D59="",D59&lt;=0,G59=""),"Revisar composição",IF(COUNTIF('Serviços'!$A$5:$A$104,B59)=0,"Serviço não localizado",IF(COUNTIF('Materiais'!$A$5:$A$104,C59)=0,"Material não localizado",IF(E59="","Revisar custo",IF(IFERROR(VLOOKUP(C59,'Materiais'!$A$5:$I$104,9,FALSE),"")&lt;&gt;"Ativo","Material não ativo","OK")))))))</f>
        <v/>
      </c>
    </row>
    <row r="60" ht="21" customHeight="1">
      <c r="A60" s="13" t="n"/>
      <c r="B60" s="13" t="n"/>
      <c r="C60" s="13" t="n"/>
      <c r="D60" s="33" t="n"/>
      <c r="E60" s="35">
        <f>IF(C60="","",IFERROR(VLOOKUP(C60,'Materiais'!$A$5:$I$104,8,FALSE),""))</f>
        <v/>
      </c>
      <c r="F60" s="27">
        <f>IF(OR(A60="",D60="",E60=""),"",IFERROR(D60*E60,""))</f>
        <v/>
      </c>
      <c r="G60" s="13" t="n"/>
      <c r="H60" s="20">
        <f>IF(A60="","",IF(COUNTIF($A$5:$A$104,A60)&gt;1,"ID duplicado",IF(OR(B60="",C60="",D60="",D60&lt;=0,G60=""),"Revisar composição",IF(COUNTIF('Serviços'!$A$5:$A$104,B60)=0,"Serviço não localizado",IF(COUNTIF('Materiais'!$A$5:$A$104,C60)=0,"Material não localizado",IF(E60="","Revisar custo",IF(IFERROR(VLOOKUP(C60,'Materiais'!$A$5:$I$104,9,FALSE),"")&lt;&gt;"Ativo","Material não ativo","OK")))))))</f>
        <v/>
      </c>
    </row>
    <row r="61" ht="21" customHeight="1">
      <c r="A61" s="13" t="n"/>
      <c r="B61" s="13" t="n"/>
      <c r="C61" s="13" t="n"/>
      <c r="D61" s="33" t="n"/>
      <c r="E61" s="34">
        <f>IF(C61="","",IFERROR(VLOOKUP(C61,'Materiais'!$A$5:$I$104,8,FALSE),""))</f>
        <v/>
      </c>
      <c r="F61" s="26">
        <f>IF(OR(A61="",D61="",E61=""),"",IFERROR(D61*E61,""))</f>
        <v/>
      </c>
      <c r="G61" s="13" t="n"/>
      <c r="H61" s="18">
        <f>IF(A61="","",IF(COUNTIF($A$5:$A$104,A61)&gt;1,"ID duplicado",IF(OR(B61="",C61="",D61="",D61&lt;=0,G61=""),"Revisar composição",IF(COUNTIF('Serviços'!$A$5:$A$104,B61)=0,"Serviço não localizado",IF(COUNTIF('Materiais'!$A$5:$A$104,C61)=0,"Material não localizado",IF(E61="","Revisar custo",IF(IFERROR(VLOOKUP(C61,'Materiais'!$A$5:$I$104,9,FALSE),"")&lt;&gt;"Ativo","Material não ativo","OK")))))))</f>
        <v/>
      </c>
    </row>
    <row r="62" ht="21" customHeight="1">
      <c r="A62" s="13" t="n"/>
      <c r="B62" s="13" t="n"/>
      <c r="C62" s="13" t="n"/>
      <c r="D62" s="33" t="n"/>
      <c r="E62" s="35">
        <f>IF(C62="","",IFERROR(VLOOKUP(C62,'Materiais'!$A$5:$I$104,8,FALSE),""))</f>
        <v/>
      </c>
      <c r="F62" s="27">
        <f>IF(OR(A62="",D62="",E62=""),"",IFERROR(D62*E62,""))</f>
        <v/>
      </c>
      <c r="G62" s="13" t="n"/>
      <c r="H62" s="20">
        <f>IF(A62="","",IF(COUNTIF($A$5:$A$104,A62)&gt;1,"ID duplicado",IF(OR(B62="",C62="",D62="",D62&lt;=0,G62=""),"Revisar composição",IF(COUNTIF('Serviços'!$A$5:$A$104,B62)=0,"Serviço não localizado",IF(COUNTIF('Materiais'!$A$5:$A$104,C62)=0,"Material não localizado",IF(E62="","Revisar custo",IF(IFERROR(VLOOKUP(C62,'Materiais'!$A$5:$I$104,9,FALSE),"")&lt;&gt;"Ativo","Material não ativo","OK")))))))</f>
        <v/>
      </c>
    </row>
    <row r="63" ht="21" customHeight="1">
      <c r="A63" s="13" t="n"/>
      <c r="B63" s="13" t="n"/>
      <c r="C63" s="13" t="n"/>
      <c r="D63" s="33" t="n"/>
      <c r="E63" s="34">
        <f>IF(C63="","",IFERROR(VLOOKUP(C63,'Materiais'!$A$5:$I$104,8,FALSE),""))</f>
        <v/>
      </c>
      <c r="F63" s="26">
        <f>IF(OR(A63="",D63="",E63=""),"",IFERROR(D63*E63,""))</f>
        <v/>
      </c>
      <c r="G63" s="13" t="n"/>
      <c r="H63" s="18">
        <f>IF(A63="","",IF(COUNTIF($A$5:$A$104,A63)&gt;1,"ID duplicado",IF(OR(B63="",C63="",D63="",D63&lt;=0,G63=""),"Revisar composição",IF(COUNTIF('Serviços'!$A$5:$A$104,B63)=0,"Serviço não localizado",IF(COUNTIF('Materiais'!$A$5:$A$104,C63)=0,"Material não localizado",IF(E63="","Revisar custo",IF(IFERROR(VLOOKUP(C63,'Materiais'!$A$5:$I$104,9,FALSE),"")&lt;&gt;"Ativo","Material não ativo","OK")))))))</f>
        <v/>
      </c>
    </row>
    <row r="64" ht="21" customHeight="1">
      <c r="A64" s="13" t="n"/>
      <c r="B64" s="13" t="n"/>
      <c r="C64" s="13" t="n"/>
      <c r="D64" s="33" t="n"/>
      <c r="E64" s="35">
        <f>IF(C64="","",IFERROR(VLOOKUP(C64,'Materiais'!$A$5:$I$104,8,FALSE),""))</f>
        <v/>
      </c>
      <c r="F64" s="27">
        <f>IF(OR(A64="",D64="",E64=""),"",IFERROR(D64*E64,""))</f>
        <v/>
      </c>
      <c r="G64" s="13" t="n"/>
      <c r="H64" s="20">
        <f>IF(A64="","",IF(COUNTIF($A$5:$A$104,A64)&gt;1,"ID duplicado",IF(OR(B64="",C64="",D64="",D64&lt;=0,G64=""),"Revisar composição",IF(COUNTIF('Serviços'!$A$5:$A$104,B64)=0,"Serviço não localizado",IF(COUNTIF('Materiais'!$A$5:$A$104,C64)=0,"Material não localizado",IF(E64="","Revisar custo",IF(IFERROR(VLOOKUP(C64,'Materiais'!$A$5:$I$104,9,FALSE),"")&lt;&gt;"Ativo","Material não ativo","OK")))))))</f>
        <v/>
      </c>
    </row>
    <row r="65" ht="21" customHeight="1">
      <c r="A65" s="13" t="n"/>
      <c r="B65" s="13" t="n"/>
      <c r="C65" s="13" t="n"/>
      <c r="D65" s="33" t="n"/>
      <c r="E65" s="34">
        <f>IF(C65="","",IFERROR(VLOOKUP(C65,'Materiais'!$A$5:$I$104,8,FALSE),""))</f>
        <v/>
      </c>
      <c r="F65" s="26">
        <f>IF(OR(A65="",D65="",E65=""),"",IFERROR(D65*E65,""))</f>
        <v/>
      </c>
      <c r="G65" s="13" t="n"/>
      <c r="H65" s="18">
        <f>IF(A65="","",IF(COUNTIF($A$5:$A$104,A65)&gt;1,"ID duplicado",IF(OR(B65="",C65="",D65="",D65&lt;=0,G65=""),"Revisar composição",IF(COUNTIF('Serviços'!$A$5:$A$104,B65)=0,"Serviço não localizado",IF(COUNTIF('Materiais'!$A$5:$A$104,C65)=0,"Material não localizado",IF(E65="","Revisar custo",IF(IFERROR(VLOOKUP(C65,'Materiais'!$A$5:$I$104,9,FALSE),"")&lt;&gt;"Ativo","Material não ativo","OK")))))))</f>
        <v/>
      </c>
    </row>
    <row r="66" ht="21" customHeight="1">
      <c r="A66" s="13" t="n"/>
      <c r="B66" s="13" t="n"/>
      <c r="C66" s="13" t="n"/>
      <c r="D66" s="33" t="n"/>
      <c r="E66" s="35">
        <f>IF(C66="","",IFERROR(VLOOKUP(C66,'Materiais'!$A$5:$I$104,8,FALSE),""))</f>
        <v/>
      </c>
      <c r="F66" s="27">
        <f>IF(OR(A66="",D66="",E66=""),"",IFERROR(D66*E66,""))</f>
        <v/>
      </c>
      <c r="G66" s="13" t="n"/>
      <c r="H66" s="20">
        <f>IF(A66="","",IF(COUNTIF($A$5:$A$104,A66)&gt;1,"ID duplicado",IF(OR(B66="",C66="",D66="",D66&lt;=0,G66=""),"Revisar composição",IF(COUNTIF('Serviços'!$A$5:$A$104,B66)=0,"Serviço não localizado",IF(COUNTIF('Materiais'!$A$5:$A$104,C66)=0,"Material não localizado",IF(E66="","Revisar custo",IF(IFERROR(VLOOKUP(C66,'Materiais'!$A$5:$I$104,9,FALSE),"")&lt;&gt;"Ativo","Material não ativo","OK")))))))</f>
        <v/>
      </c>
    </row>
    <row r="67" ht="21" customHeight="1">
      <c r="A67" s="13" t="n"/>
      <c r="B67" s="13" t="n"/>
      <c r="C67" s="13" t="n"/>
      <c r="D67" s="33" t="n"/>
      <c r="E67" s="34">
        <f>IF(C67="","",IFERROR(VLOOKUP(C67,'Materiais'!$A$5:$I$104,8,FALSE),""))</f>
        <v/>
      </c>
      <c r="F67" s="26">
        <f>IF(OR(A67="",D67="",E67=""),"",IFERROR(D67*E67,""))</f>
        <v/>
      </c>
      <c r="G67" s="13" t="n"/>
      <c r="H67" s="18">
        <f>IF(A67="","",IF(COUNTIF($A$5:$A$104,A67)&gt;1,"ID duplicado",IF(OR(B67="",C67="",D67="",D67&lt;=0,G67=""),"Revisar composição",IF(COUNTIF('Serviços'!$A$5:$A$104,B67)=0,"Serviço não localizado",IF(COUNTIF('Materiais'!$A$5:$A$104,C67)=0,"Material não localizado",IF(E67="","Revisar custo",IF(IFERROR(VLOOKUP(C67,'Materiais'!$A$5:$I$104,9,FALSE),"")&lt;&gt;"Ativo","Material não ativo","OK")))))))</f>
        <v/>
      </c>
    </row>
    <row r="68" ht="21" customHeight="1">
      <c r="A68" s="13" t="n"/>
      <c r="B68" s="13" t="n"/>
      <c r="C68" s="13" t="n"/>
      <c r="D68" s="33" t="n"/>
      <c r="E68" s="35">
        <f>IF(C68="","",IFERROR(VLOOKUP(C68,'Materiais'!$A$5:$I$104,8,FALSE),""))</f>
        <v/>
      </c>
      <c r="F68" s="27">
        <f>IF(OR(A68="",D68="",E68=""),"",IFERROR(D68*E68,""))</f>
        <v/>
      </c>
      <c r="G68" s="13" t="n"/>
      <c r="H68" s="20">
        <f>IF(A68="","",IF(COUNTIF($A$5:$A$104,A68)&gt;1,"ID duplicado",IF(OR(B68="",C68="",D68="",D68&lt;=0,G68=""),"Revisar composição",IF(COUNTIF('Serviços'!$A$5:$A$104,B68)=0,"Serviço não localizado",IF(COUNTIF('Materiais'!$A$5:$A$104,C68)=0,"Material não localizado",IF(E68="","Revisar custo",IF(IFERROR(VLOOKUP(C68,'Materiais'!$A$5:$I$104,9,FALSE),"")&lt;&gt;"Ativo","Material não ativo","OK")))))))</f>
        <v/>
      </c>
    </row>
    <row r="69" ht="21" customHeight="1">
      <c r="A69" s="13" t="n"/>
      <c r="B69" s="13" t="n"/>
      <c r="C69" s="13" t="n"/>
      <c r="D69" s="33" t="n"/>
      <c r="E69" s="34">
        <f>IF(C69="","",IFERROR(VLOOKUP(C69,'Materiais'!$A$5:$I$104,8,FALSE),""))</f>
        <v/>
      </c>
      <c r="F69" s="26">
        <f>IF(OR(A69="",D69="",E69=""),"",IFERROR(D69*E69,""))</f>
        <v/>
      </c>
      <c r="G69" s="13" t="n"/>
      <c r="H69" s="18">
        <f>IF(A69="","",IF(COUNTIF($A$5:$A$104,A69)&gt;1,"ID duplicado",IF(OR(B69="",C69="",D69="",D69&lt;=0,G69=""),"Revisar composição",IF(COUNTIF('Serviços'!$A$5:$A$104,B69)=0,"Serviço não localizado",IF(COUNTIF('Materiais'!$A$5:$A$104,C69)=0,"Material não localizado",IF(E69="","Revisar custo",IF(IFERROR(VLOOKUP(C69,'Materiais'!$A$5:$I$104,9,FALSE),"")&lt;&gt;"Ativo","Material não ativo","OK")))))))</f>
        <v/>
      </c>
    </row>
    <row r="70" ht="21" customHeight="1">
      <c r="A70" s="13" t="n"/>
      <c r="B70" s="13" t="n"/>
      <c r="C70" s="13" t="n"/>
      <c r="D70" s="33" t="n"/>
      <c r="E70" s="35">
        <f>IF(C70="","",IFERROR(VLOOKUP(C70,'Materiais'!$A$5:$I$104,8,FALSE),""))</f>
        <v/>
      </c>
      <c r="F70" s="27">
        <f>IF(OR(A70="",D70="",E70=""),"",IFERROR(D70*E70,""))</f>
        <v/>
      </c>
      <c r="G70" s="13" t="n"/>
      <c r="H70" s="20">
        <f>IF(A70="","",IF(COUNTIF($A$5:$A$104,A70)&gt;1,"ID duplicado",IF(OR(B70="",C70="",D70="",D70&lt;=0,G70=""),"Revisar composição",IF(COUNTIF('Serviços'!$A$5:$A$104,B70)=0,"Serviço não localizado",IF(COUNTIF('Materiais'!$A$5:$A$104,C70)=0,"Material não localizado",IF(E70="","Revisar custo",IF(IFERROR(VLOOKUP(C70,'Materiais'!$A$5:$I$104,9,FALSE),"")&lt;&gt;"Ativo","Material não ativo","OK")))))))</f>
        <v/>
      </c>
    </row>
    <row r="71" ht="21" customHeight="1">
      <c r="A71" s="13" t="n"/>
      <c r="B71" s="13" t="n"/>
      <c r="C71" s="13" t="n"/>
      <c r="D71" s="33" t="n"/>
      <c r="E71" s="34">
        <f>IF(C71="","",IFERROR(VLOOKUP(C71,'Materiais'!$A$5:$I$104,8,FALSE),""))</f>
        <v/>
      </c>
      <c r="F71" s="26">
        <f>IF(OR(A71="",D71="",E71=""),"",IFERROR(D71*E71,""))</f>
        <v/>
      </c>
      <c r="G71" s="13" t="n"/>
      <c r="H71" s="18">
        <f>IF(A71="","",IF(COUNTIF($A$5:$A$104,A71)&gt;1,"ID duplicado",IF(OR(B71="",C71="",D71="",D71&lt;=0,G71=""),"Revisar composição",IF(COUNTIF('Serviços'!$A$5:$A$104,B71)=0,"Serviço não localizado",IF(COUNTIF('Materiais'!$A$5:$A$104,C71)=0,"Material não localizado",IF(E71="","Revisar custo",IF(IFERROR(VLOOKUP(C71,'Materiais'!$A$5:$I$104,9,FALSE),"")&lt;&gt;"Ativo","Material não ativo","OK")))))))</f>
        <v/>
      </c>
    </row>
    <row r="72" ht="21" customHeight="1">
      <c r="A72" s="13" t="n"/>
      <c r="B72" s="13" t="n"/>
      <c r="C72" s="13" t="n"/>
      <c r="D72" s="33" t="n"/>
      <c r="E72" s="35">
        <f>IF(C72="","",IFERROR(VLOOKUP(C72,'Materiais'!$A$5:$I$104,8,FALSE),""))</f>
        <v/>
      </c>
      <c r="F72" s="27">
        <f>IF(OR(A72="",D72="",E72=""),"",IFERROR(D72*E72,""))</f>
        <v/>
      </c>
      <c r="G72" s="13" t="n"/>
      <c r="H72" s="20">
        <f>IF(A72="","",IF(COUNTIF($A$5:$A$104,A72)&gt;1,"ID duplicado",IF(OR(B72="",C72="",D72="",D72&lt;=0,G72=""),"Revisar composição",IF(COUNTIF('Serviços'!$A$5:$A$104,B72)=0,"Serviço não localizado",IF(COUNTIF('Materiais'!$A$5:$A$104,C72)=0,"Material não localizado",IF(E72="","Revisar custo",IF(IFERROR(VLOOKUP(C72,'Materiais'!$A$5:$I$104,9,FALSE),"")&lt;&gt;"Ativo","Material não ativo","OK")))))))</f>
        <v/>
      </c>
    </row>
    <row r="73" ht="21" customHeight="1">
      <c r="A73" s="13" t="n"/>
      <c r="B73" s="13" t="n"/>
      <c r="C73" s="13" t="n"/>
      <c r="D73" s="33" t="n"/>
      <c r="E73" s="34">
        <f>IF(C73="","",IFERROR(VLOOKUP(C73,'Materiais'!$A$5:$I$104,8,FALSE),""))</f>
        <v/>
      </c>
      <c r="F73" s="26">
        <f>IF(OR(A73="",D73="",E73=""),"",IFERROR(D73*E73,""))</f>
        <v/>
      </c>
      <c r="G73" s="13" t="n"/>
      <c r="H73" s="18">
        <f>IF(A73="","",IF(COUNTIF($A$5:$A$104,A73)&gt;1,"ID duplicado",IF(OR(B73="",C73="",D73="",D73&lt;=0,G73=""),"Revisar composição",IF(COUNTIF('Serviços'!$A$5:$A$104,B73)=0,"Serviço não localizado",IF(COUNTIF('Materiais'!$A$5:$A$104,C73)=0,"Material não localizado",IF(E73="","Revisar custo",IF(IFERROR(VLOOKUP(C73,'Materiais'!$A$5:$I$104,9,FALSE),"")&lt;&gt;"Ativo","Material não ativo","OK")))))))</f>
        <v/>
      </c>
    </row>
    <row r="74" ht="21" customHeight="1">
      <c r="A74" s="13" t="n"/>
      <c r="B74" s="13" t="n"/>
      <c r="C74" s="13" t="n"/>
      <c r="D74" s="33" t="n"/>
      <c r="E74" s="35">
        <f>IF(C74="","",IFERROR(VLOOKUP(C74,'Materiais'!$A$5:$I$104,8,FALSE),""))</f>
        <v/>
      </c>
      <c r="F74" s="27">
        <f>IF(OR(A74="",D74="",E74=""),"",IFERROR(D74*E74,""))</f>
        <v/>
      </c>
      <c r="G74" s="13" t="n"/>
      <c r="H74" s="20">
        <f>IF(A74="","",IF(COUNTIF($A$5:$A$104,A74)&gt;1,"ID duplicado",IF(OR(B74="",C74="",D74="",D74&lt;=0,G74=""),"Revisar composição",IF(COUNTIF('Serviços'!$A$5:$A$104,B74)=0,"Serviço não localizado",IF(COUNTIF('Materiais'!$A$5:$A$104,C74)=0,"Material não localizado",IF(E74="","Revisar custo",IF(IFERROR(VLOOKUP(C74,'Materiais'!$A$5:$I$104,9,FALSE),"")&lt;&gt;"Ativo","Material não ativo","OK")))))))</f>
        <v/>
      </c>
    </row>
    <row r="75" ht="21" customHeight="1">
      <c r="A75" s="13" t="n"/>
      <c r="B75" s="13" t="n"/>
      <c r="C75" s="13" t="n"/>
      <c r="D75" s="33" t="n"/>
      <c r="E75" s="34">
        <f>IF(C75="","",IFERROR(VLOOKUP(C75,'Materiais'!$A$5:$I$104,8,FALSE),""))</f>
        <v/>
      </c>
      <c r="F75" s="26">
        <f>IF(OR(A75="",D75="",E75=""),"",IFERROR(D75*E75,""))</f>
        <v/>
      </c>
      <c r="G75" s="13" t="n"/>
      <c r="H75" s="18">
        <f>IF(A75="","",IF(COUNTIF($A$5:$A$104,A75)&gt;1,"ID duplicado",IF(OR(B75="",C75="",D75="",D75&lt;=0,G75=""),"Revisar composição",IF(COUNTIF('Serviços'!$A$5:$A$104,B75)=0,"Serviço não localizado",IF(COUNTIF('Materiais'!$A$5:$A$104,C75)=0,"Material não localizado",IF(E75="","Revisar custo",IF(IFERROR(VLOOKUP(C75,'Materiais'!$A$5:$I$104,9,FALSE),"")&lt;&gt;"Ativo","Material não ativo","OK")))))))</f>
        <v/>
      </c>
    </row>
    <row r="76" ht="21" customHeight="1">
      <c r="A76" s="13" t="n"/>
      <c r="B76" s="13" t="n"/>
      <c r="C76" s="13" t="n"/>
      <c r="D76" s="33" t="n"/>
      <c r="E76" s="35">
        <f>IF(C76="","",IFERROR(VLOOKUP(C76,'Materiais'!$A$5:$I$104,8,FALSE),""))</f>
        <v/>
      </c>
      <c r="F76" s="27">
        <f>IF(OR(A76="",D76="",E76=""),"",IFERROR(D76*E76,""))</f>
        <v/>
      </c>
      <c r="G76" s="13" t="n"/>
      <c r="H76" s="20">
        <f>IF(A76="","",IF(COUNTIF($A$5:$A$104,A76)&gt;1,"ID duplicado",IF(OR(B76="",C76="",D76="",D76&lt;=0,G76=""),"Revisar composição",IF(COUNTIF('Serviços'!$A$5:$A$104,B76)=0,"Serviço não localizado",IF(COUNTIF('Materiais'!$A$5:$A$104,C76)=0,"Material não localizado",IF(E76="","Revisar custo",IF(IFERROR(VLOOKUP(C76,'Materiais'!$A$5:$I$104,9,FALSE),"")&lt;&gt;"Ativo","Material não ativo","OK")))))))</f>
        <v/>
      </c>
    </row>
    <row r="77" ht="21" customHeight="1">
      <c r="A77" s="13" t="n"/>
      <c r="B77" s="13" t="n"/>
      <c r="C77" s="13" t="n"/>
      <c r="D77" s="33" t="n"/>
      <c r="E77" s="34">
        <f>IF(C77="","",IFERROR(VLOOKUP(C77,'Materiais'!$A$5:$I$104,8,FALSE),""))</f>
        <v/>
      </c>
      <c r="F77" s="26">
        <f>IF(OR(A77="",D77="",E77=""),"",IFERROR(D77*E77,""))</f>
        <v/>
      </c>
      <c r="G77" s="13" t="n"/>
      <c r="H77" s="18">
        <f>IF(A77="","",IF(COUNTIF($A$5:$A$104,A77)&gt;1,"ID duplicado",IF(OR(B77="",C77="",D77="",D77&lt;=0,G77=""),"Revisar composição",IF(COUNTIF('Serviços'!$A$5:$A$104,B77)=0,"Serviço não localizado",IF(COUNTIF('Materiais'!$A$5:$A$104,C77)=0,"Material não localizado",IF(E77="","Revisar custo",IF(IFERROR(VLOOKUP(C77,'Materiais'!$A$5:$I$104,9,FALSE),"")&lt;&gt;"Ativo","Material não ativo","OK")))))))</f>
        <v/>
      </c>
    </row>
    <row r="78" ht="21" customHeight="1">
      <c r="A78" s="13" t="n"/>
      <c r="B78" s="13" t="n"/>
      <c r="C78" s="13" t="n"/>
      <c r="D78" s="33" t="n"/>
      <c r="E78" s="35">
        <f>IF(C78="","",IFERROR(VLOOKUP(C78,'Materiais'!$A$5:$I$104,8,FALSE),""))</f>
        <v/>
      </c>
      <c r="F78" s="27">
        <f>IF(OR(A78="",D78="",E78=""),"",IFERROR(D78*E78,""))</f>
        <v/>
      </c>
      <c r="G78" s="13" t="n"/>
      <c r="H78" s="20">
        <f>IF(A78="","",IF(COUNTIF($A$5:$A$104,A78)&gt;1,"ID duplicado",IF(OR(B78="",C78="",D78="",D78&lt;=0,G78=""),"Revisar composição",IF(COUNTIF('Serviços'!$A$5:$A$104,B78)=0,"Serviço não localizado",IF(COUNTIF('Materiais'!$A$5:$A$104,C78)=0,"Material não localizado",IF(E78="","Revisar custo",IF(IFERROR(VLOOKUP(C78,'Materiais'!$A$5:$I$104,9,FALSE),"")&lt;&gt;"Ativo","Material não ativo","OK")))))))</f>
        <v/>
      </c>
    </row>
    <row r="79" ht="21" customHeight="1">
      <c r="A79" s="13" t="n"/>
      <c r="B79" s="13" t="n"/>
      <c r="C79" s="13" t="n"/>
      <c r="D79" s="33" t="n"/>
      <c r="E79" s="34">
        <f>IF(C79="","",IFERROR(VLOOKUP(C79,'Materiais'!$A$5:$I$104,8,FALSE),""))</f>
        <v/>
      </c>
      <c r="F79" s="26">
        <f>IF(OR(A79="",D79="",E79=""),"",IFERROR(D79*E79,""))</f>
        <v/>
      </c>
      <c r="G79" s="13" t="n"/>
      <c r="H79" s="18">
        <f>IF(A79="","",IF(COUNTIF($A$5:$A$104,A79)&gt;1,"ID duplicado",IF(OR(B79="",C79="",D79="",D79&lt;=0,G79=""),"Revisar composição",IF(COUNTIF('Serviços'!$A$5:$A$104,B79)=0,"Serviço não localizado",IF(COUNTIF('Materiais'!$A$5:$A$104,C79)=0,"Material não localizado",IF(E79="","Revisar custo",IF(IFERROR(VLOOKUP(C79,'Materiais'!$A$5:$I$104,9,FALSE),"")&lt;&gt;"Ativo","Material não ativo","OK")))))))</f>
        <v/>
      </c>
    </row>
    <row r="80" ht="21" customHeight="1">
      <c r="A80" s="13" t="n"/>
      <c r="B80" s="13" t="n"/>
      <c r="C80" s="13" t="n"/>
      <c r="D80" s="33" t="n"/>
      <c r="E80" s="35">
        <f>IF(C80="","",IFERROR(VLOOKUP(C80,'Materiais'!$A$5:$I$104,8,FALSE),""))</f>
        <v/>
      </c>
      <c r="F80" s="27">
        <f>IF(OR(A80="",D80="",E80=""),"",IFERROR(D80*E80,""))</f>
        <v/>
      </c>
      <c r="G80" s="13" t="n"/>
      <c r="H80" s="20">
        <f>IF(A80="","",IF(COUNTIF($A$5:$A$104,A80)&gt;1,"ID duplicado",IF(OR(B80="",C80="",D80="",D80&lt;=0,G80=""),"Revisar composição",IF(COUNTIF('Serviços'!$A$5:$A$104,B80)=0,"Serviço não localizado",IF(COUNTIF('Materiais'!$A$5:$A$104,C80)=0,"Material não localizado",IF(E80="","Revisar custo",IF(IFERROR(VLOOKUP(C80,'Materiais'!$A$5:$I$104,9,FALSE),"")&lt;&gt;"Ativo","Material não ativo","OK")))))))</f>
        <v/>
      </c>
    </row>
    <row r="81" ht="21" customHeight="1">
      <c r="A81" s="13" t="n"/>
      <c r="B81" s="13" t="n"/>
      <c r="C81" s="13" t="n"/>
      <c r="D81" s="33" t="n"/>
      <c r="E81" s="34">
        <f>IF(C81="","",IFERROR(VLOOKUP(C81,'Materiais'!$A$5:$I$104,8,FALSE),""))</f>
        <v/>
      </c>
      <c r="F81" s="26">
        <f>IF(OR(A81="",D81="",E81=""),"",IFERROR(D81*E81,""))</f>
        <v/>
      </c>
      <c r="G81" s="13" t="n"/>
      <c r="H81" s="18">
        <f>IF(A81="","",IF(COUNTIF($A$5:$A$104,A81)&gt;1,"ID duplicado",IF(OR(B81="",C81="",D81="",D81&lt;=0,G81=""),"Revisar composição",IF(COUNTIF('Serviços'!$A$5:$A$104,B81)=0,"Serviço não localizado",IF(COUNTIF('Materiais'!$A$5:$A$104,C81)=0,"Material não localizado",IF(E81="","Revisar custo",IF(IFERROR(VLOOKUP(C81,'Materiais'!$A$5:$I$104,9,FALSE),"")&lt;&gt;"Ativo","Material não ativo","OK")))))))</f>
        <v/>
      </c>
    </row>
    <row r="82" ht="21" customHeight="1">
      <c r="A82" s="13" t="n"/>
      <c r="B82" s="13" t="n"/>
      <c r="C82" s="13" t="n"/>
      <c r="D82" s="33" t="n"/>
      <c r="E82" s="35">
        <f>IF(C82="","",IFERROR(VLOOKUP(C82,'Materiais'!$A$5:$I$104,8,FALSE),""))</f>
        <v/>
      </c>
      <c r="F82" s="27">
        <f>IF(OR(A82="",D82="",E82=""),"",IFERROR(D82*E82,""))</f>
        <v/>
      </c>
      <c r="G82" s="13" t="n"/>
      <c r="H82" s="20">
        <f>IF(A82="","",IF(COUNTIF($A$5:$A$104,A82)&gt;1,"ID duplicado",IF(OR(B82="",C82="",D82="",D82&lt;=0,G82=""),"Revisar composição",IF(COUNTIF('Serviços'!$A$5:$A$104,B82)=0,"Serviço não localizado",IF(COUNTIF('Materiais'!$A$5:$A$104,C82)=0,"Material não localizado",IF(E82="","Revisar custo",IF(IFERROR(VLOOKUP(C82,'Materiais'!$A$5:$I$104,9,FALSE),"")&lt;&gt;"Ativo","Material não ativo","OK")))))))</f>
        <v/>
      </c>
    </row>
    <row r="83" ht="21" customHeight="1">
      <c r="A83" s="13" t="n"/>
      <c r="B83" s="13" t="n"/>
      <c r="C83" s="13" t="n"/>
      <c r="D83" s="33" t="n"/>
      <c r="E83" s="34">
        <f>IF(C83="","",IFERROR(VLOOKUP(C83,'Materiais'!$A$5:$I$104,8,FALSE),""))</f>
        <v/>
      </c>
      <c r="F83" s="26">
        <f>IF(OR(A83="",D83="",E83=""),"",IFERROR(D83*E83,""))</f>
        <v/>
      </c>
      <c r="G83" s="13" t="n"/>
      <c r="H83" s="18">
        <f>IF(A83="","",IF(COUNTIF($A$5:$A$104,A83)&gt;1,"ID duplicado",IF(OR(B83="",C83="",D83="",D83&lt;=0,G83=""),"Revisar composição",IF(COUNTIF('Serviços'!$A$5:$A$104,B83)=0,"Serviço não localizado",IF(COUNTIF('Materiais'!$A$5:$A$104,C83)=0,"Material não localizado",IF(E83="","Revisar custo",IF(IFERROR(VLOOKUP(C83,'Materiais'!$A$5:$I$104,9,FALSE),"")&lt;&gt;"Ativo","Material não ativo","OK")))))))</f>
        <v/>
      </c>
    </row>
    <row r="84" ht="21" customHeight="1">
      <c r="A84" s="13" t="n"/>
      <c r="B84" s="13" t="n"/>
      <c r="C84" s="13" t="n"/>
      <c r="D84" s="33" t="n"/>
      <c r="E84" s="35">
        <f>IF(C84="","",IFERROR(VLOOKUP(C84,'Materiais'!$A$5:$I$104,8,FALSE),""))</f>
        <v/>
      </c>
      <c r="F84" s="27">
        <f>IF(OR(A84="",D84="",E84=""),"",IFERROR(D84*E84,""))</f>
        <v/>
      </c>
      <c r="G84" s="13" t="n"/>
      <c r="H84" s="20">
        <f>IF(A84="","",IF(COUNTIF($A$5:$A$104,A84)&gt;1,"ID duplicado",IF(OR(B84="",C84="",D84="",D84&lt;=0,G84=""),"Revisar composição",IF(COUNTIF('Serviços'!$A$5:$A$104,B84)=0,"Serviço não localizado",IF(COUNTIF('Materiais'!$A$5:$A$104,C84)=0,"Material não localizado",IF(E84="","Revisar custo",IF(IFERROR(VLOOKUP(C84,'Materiais'!$A$5:$I$104,9,FALSE),"")&lt;&gt;"Ativo","Material não ativo","OK")))))))</f>
        <v/>
      </c>
    </row>
    <row r="85" ht="21" customHeight="1">
      <c r="A85" s="13" t="n"/>
      <c r="B85" s="13" t="n"/>
      <c r="C85" s="13" t="n"/>
      <c r="D85" s="33" t="n"/>
      <c r="E85" s="34">
        <f>IF(C85="","",IFERROR(VLOOKUP(C85,'Materiais'!$A$5:$I$104,8,FALSE),""))</f>
        <v/>
      </c>
      <c r="F85" s="26">
        <f>IF(OR(A85="",D85="",E85=""),"",IFERROR(D85*E85,""))</f>
        <v/>
      </c>
      <c r="G85" s="13" t="n"/>
      <c r="H85" s="18">
        <f>IF(A85="","",IF(COUNTIF($A$5:$A$104,A85)&gt;1,"ID duplicado",IF(OR(B85="",C85="",D85="",D85&lt;=0,G85=""),"Revisar composição",IF(COUNTIF('Serviços'!$A$5:$A$104,B85)=0,"Serviço não localizado",IF(COUNTIF('Materiais'!$A$5:$A$104,C85)=0,"Material não localizado",IF(E85="","Revisar custo",IF(IFERROR(VLOOKUP(C85,'Materiais'!$A$5:$I$104,9,FALSE),"")&lt;&gt;"Ativo","Material não ativo","OK")))))))</f>
        <v/>
      </c>
    </row>
    <row r="86" ht="21" customHeight="1">
      <c r="A86" s="13" t="n"/>
      <c r="B86" s="13" t="n"/>
      <c r="C86" s="13" t="n"/>
      <c r="D86" s="33" t="n"/>
      <c r="E86" s="35">
        <f>IF(C86="","",IFERROR(VLOOKUP(C86,'Materiais'!$A$5:$I$104,8,FALSE),""))</f>
        <v/>
      </c>
      <c r="F86" s="27">
        <f>IF(OR(A86="",D86="",E86=""),"",IFERROR(D86*E86,""))</f>
        <v/>
      </c>
      <c r="G86" s="13" t="n"/>
      <c r="H86" s="20">
        <f>IF(A86="","",IF(COUNTIF($A$5:$A$104,A86)&gt;1,"ID duplicado",IF(OR(B86="",C86="",D86="",D86&lt;=0,G86=""),"Revisar composição",IF(COUNTIF('Serviços'!$A$5:$A$104,B86)=0,"Serviço não localizado",IF(COUNTIF('Materiais'!$A$5:$A$104,C86)=0,"Material não localizado",IF(E86="","Revisar custo",IF(IFERROR(VLOOKUP(C86,'Materiais'!$A$5:$I$104,9,FALSE),"")&lt;&gt;"Ativo","Material não ativo","OK")))))))</f>
        <v/>
      </c>
    </row>
    <row r="87" ht="21" customHeight="1">
      <c r="A87" s="13" t="n"/>
      <c r="B87" s="13" t="n"/>
      <c r="C87" s="13" t="n"/>
      <c r="D87" s="33" t="n"/>
      <c r="E87" s="34">
        <f>IF(C87="","",IFERROR(VLOOKUP(C87,'Materiais'!$A$5:$I$104,8,FALSE),""))</f>
        <v/>
      </c>
      <c r="F87" s="26">
        <f>IF(OR(A87="",D87="",E87=""),"",IFERROR(D87*E87,""))</f>
        <v/>
      </c>
      <c r="G87" s="13" t="n"/>
      <c r="H87" s="18">
        <f>IF(A87="","",IF(COUNTIF($A$5:$A$104,A87)&gt;1,"ID duplicado",IF(OR(B87="",C87="",D87="",D87&lt;=0,G87=""),"Revisar composição",IF(COUNTIF('Serviços'!$A$5:$A$104,B87)=0,"Serviço não localizado",IF(COUNTIF('Materiais'!$A$5:$A$104,C87)=0,"Material não localizado",IF(E87="","Revisar custo",IF(IFERROR(VLOOKUP(C87,'Materiais'!$A$5:$I$104,9,FALSE),"")&lt;&gt;"Ativo","Material não ativo","OK")))))))</f>
        <v/>
      </c>
    </row>
    <row r="88" ht="21" customHeight="1">
      <c r="A88" s="13" t="n"/>
      <c r="B88" s="13" t="n"/>
      <c r="C88" s="13" t="n"/>
      <c r="D88" s="33" t="n"/>
      <c r="E88" s="35">
        <f>IF(C88="","",IFERROR(VLOOKUP(C88,'Materiais'!$A$5:$I$104,8,FALSE),""))</f>
        <v/>
      </c>
      <c r="F88" s="27">
        <f>IF(OR(A88="",D88="",E88=""),"",IFERROR(D88*E88,""))</f>
        <v/>
      </c>
      <c r="G88" s="13" t="n"/>
      <c r="H88" s="20">
        <f>IF(A88="","",IF(COUNTIF($A$5:$A$104,A88)&gt;1,"ID duplicado",IF(OR(B88="",C88="",D88="",D88&lt;=0,G88=""),"Revisar composição",IF(COUNTIF('Serviços'!$A$5:$A$104,B88)=0,"Serviço não localizado",IF(COUNTIF('Materiais'!$A$5:$A$104,C88)=0,"Material não localizado",IF(E88="","Revisar custo",IF(IFERROR(VLOOKUP(C88,'Materiais'!$A$5:$I$104,9,FALSE),"")&lt;&gt;"Ativo","Material não ativo","OK")))))))</f>
        <v/>
      </c>
    </row>
    <row r="89" ht="21" customHeight="1">
      <c r="A89" s="13" t="n"/>
      <c r="B89" s="13" t="n"/>
      <c r="C89" s="13" t="n"/>
      <c r="D89" s="33" t="n"/>
      <c r="E89" s="34">
        <f>IF(C89="","",IFERROR(VLOOKUP(C89,'Materiais'!$A$5:$I$104,8,FALSE),""))</f>
        <v/>
      </c>
      <c r="F89" s="26">
        <f>IF(OR(A89="",D89="",E89=""),"",IFERROR(D89*E89,""))</f>
        <v/>
      </c>
      <c r="G89" s="13" t="n"/>
      <c r="H89" s="18">
        <f>IF(A89="","",IF(COUNTIF($A$5:$A$104,A89)&gt;1,"ID duplicado",IF(OR(B89="",C89="",D89="",D89&lt;=0,G89=""),"Revisar composição",IF(COUNTIF('Serviços'!$A$5:$A$104,B89)=0,"Serviço não localizado",IF(COUNTIF('Materiais'!$A$5:$A$104,C89)=0,"Material não localizado",IF(E89="","Revisar custo",IF(IFERROR(VLOOKUP(C89,'Materiais'!$A$5:$I$104,9,FALSE),"")&lt;&gt;"Ativo","Material não ativo","OK")))))))</f>
        <v/>
      </c>
    </row>
    <row r="90" ht="21" customHeight="1">
      <c r="A90" s="13" t="n"/>
      <c r="B90" s="13" t="n"/>
      <c r="C90" s="13" t="n"/>
      <c r="D90" s="33" t="n"/>
      <c r="E90" s="35">
        <f>IF(C90="","",IFERROR(VLOOKUP(C90,'Materiais'!$A$5:$I$104,8,FALSE),""))</f>
        <v/>
      </c>
      <c r="F90" s="27">
        <f>IF(OR(A90="",D90="",E90=""),"",IFERROR(D90*E90,""))</f>
        <v/>
      </c>
      <c r="G90" s="13" t="n"/>
      <c r="H90" s="20">
        <f>IF(A90="","",IF(COUNTIF($A$5:$A$104,A90)&gt;1,"ID duplicado",IF(OR(B90="",C90="",D90="",D90&lt;=0,G90=""),"Revisar composição",IF(COUNTIF('Serviços'!$A$5:$A$104,B90)=0,"Serviço não localizado",IF(COUNTIF('Materiais'!$A$5:$A$104,C90)=0,"Material não localizado",IF(E90="","Revisar custo",IF(IFERROR(VLOOKUP(C90,'Materiais'!$A$5:$I$104,9,FALSE),"")&lt;&gt;"Ativo","Material não ativo","OK")))))))</f>
        <v/>
      </c>
    </row>
    <row r="91" ht="21" customHeight="1">
      <c r="A91" s="13" t="n"/>
      <c r="B91" s="13" t="n"/>
      <c r="C91" s="13" t="n"/>
      <c r="D91" s="33" t="n"/>
      <c r="E91" s="34">
        <f>IF(C91="","",IFERROR(VLOOKUP(C91,'Materiais'!$A$5:$I$104,8,FALSE),""))</f>
        <v/>
      </c>
      <c r="F91" s="26">
        <f>IF(OR(A91="",D91="",E91=""),"",IFERROR(D91*E91,""))</f>
        <v/>
      </c>
      <c r="G91" s="13" t="n"/>
      <c r="H91" s="18">
        <f>IF(A91="","",IF(COUNTIF($A$5:$A$104,A91)&gt;1,"ID duplicado",IF(OR(B91="",C91="",D91="",D91&lt;=0,G91=""),"Revisar composição",IF(COUNTIF('Serviços'!$A$5:$A$104,B91)=0,"Serviço não localizado",IF(COUNTIF('Materiais'!$A$5:$A$104,C91)=0,"Material não localizado",IF(E91="","Revisar custo",IF(IFERROR(VLOOKUP(C91,'Materiais'!$A$5:$I$104,9,FALSE),"")&lt;&gt;"Ativo","Material não ativo","OK")))))))</f>
        <v/>
      </c>
    </row>
    <row r="92" ht="21" customHeight="1">
      <c r="A92" s="13" t="n"/>
      <c r="B92" s="13" t="n"/>
      <c r="C92" s="13" t="n"/>
      <c r="D92" s="33" t="n"/>
      <c r="E92" s="35">
        <f>IF(C92="","",IFERROR(VLOOKUP(C92,'Materiais'!$A$5:$I$104,8,FALSE),""))</f>
        <v/>
      </c>
      <c r="F92" s="27">
        <f>IF(OR(A92="",D92="",E92=""),"",IFERROR(D92*E92,""))</f>
        <v/>
      </c>
      <c r="G92" s="13" t="n"/>
      <c r="H92" s="20">
        <f>IF(A92="","",IF(COUNTIF($A$5:$A$104,A92)&gt;1,"ID duplicado",IF(OR(B92="",C92="",D92="",D92&lt;=0,G92=""),"Revisar composição",IF(COUNTIF('Serviços'!$A$5:$A$104,B92)=0,"Serviço não localizado",IF(COUNTIF('Materiais'!$A$5:$A$104,C92)=0,"Material não localizado",IF(E92="","Revisar custo",IF(IFERROR(VLOOKUP(C92,'Materiais'!$A$5:$I$104,9,FALSE),"")&lt;&gt;"Ativo","Material não ativo","OK")))))))</f>
        <v/>
      </c>
    </row>
    <row r="93" ht="21" customHeight="1">
      <c r="A93" s="13" t="n"/>
      <c r="B93" s="13" t="n"/>
      <c r="C93" s="13" t="n"/>
      <c r="D93" s="33" t="n"/>
      <c r="E93" s="34">
        <f>IF(C93="","",IFERROR(VLOOKUP(C93,'Materiais'!$A$5:$I$104,8,FALSE),""))</f>
        <v/>
      </c>
      <c r="F93" s="26">
        <f>IF(OR(A93="",D93="",E93=""),"",IFERROR(D93*E93,""))</f>
        <v/>
      </c>
      <c r="G93" s="13" t="n"/>
      <c r="H93" s="18">
        <f>IF(A93="","",IF(COUNTIF($A$5:$A$104,A93)&gt;1,"ID duplicado",IF(OR(B93="",C93="",D93="",D93&lt;=0,G93=""),"Revisar composição",IF(COUNTIF('Serviços'!$A$5:$A$104,B93)=0,"Serviço não localizado",IF(COUNTIF('Materiais'!$A$5:$A$104,C93)=0,"Material não localizado",IF(E93="","Revisar custo",IF(IFERROR(VLOOKUP(C93,'Materiais'!$A$5:$I$104,9,FALSE),"")&lt;&gt;"Ativo","Material não ativo","OK")))))))</f>
        <v/>
      </c>
    </row>
    <row r="94" ht="21" customHeight="1">
      <c r="A94" s="13" t="n"/>
      <c r="B94" s="13" t="n"/>
      <c r="C94" s="13" t="n"/>
      <c r="D94" s="33" t="n"/>
      <c r="E94" s="35">
        <f>IF(C94="","",IFERROR(VLOOKUP(C94,'Materiais'!$A$5:$I$104,8,FALSE),""))</f>
        <v/>
      </c>
      <c r="F94" s="27">
        <f>IF(OR(A94="",D94="",E94=""),"",IFERROR(D94*E94,""))</f>
        <v/>
      </c>
      <c r="G94" s="13" t="n"/>
      <c r="H94" s="20">
        <f>IF(A94="","",IF(COUNTIF($A$5:$A$104,A94)&gt;1,"ID duplicado",IF(OR(B94="",C94="",D94="",D94&lt;=0,G94=""),"Revisar composição",IF(COUNTIF('Serviços'!$A$5:$A$104,B94)=0,"Serviço não localizado",IF(COUNTIF('Materiais'!$A$5:$A$104,C94)=0,"Material não localizado",IF(E94="","Revisar custo",IF(IFERROR(VLOOKUP(C94,'Materiais'!$A$5:$I$104,9,FALSE),"")&lt;&gt;"Ativo","Material não ativo","OK")))))))</f>
        <v/>
      </c>
    </row>
    <row r="95" ht="21" customHeight="1">
      <c r="A95" s="13" t="n"/>
      <c r="B95" s="13" t="n"/>
      <c r="C95" s="13" t="n"/>
      <c r="D95" s="33" t="n"/>
      <c r="E95" s="34">
        <f>IF(C95="","",IFERROR(VLOOKUP(C95,'Materiais'!$A$5:$I$104,8,FALSE),""))</f>
        <v/>
      </c>
      <c r="F95" s="26">
        <f>IF(OR(A95="",D95="",E95=""),"",IFERROR(D95*E95,""))</f>
        <v/>
      </c>
      <c r="G95" s="13" t="n"/>
      <c r="H95" s="18">
        <f>IF(A95="","",IF(COUNTIF($A$5:$A$104,A95)&gt;1,"ID duplicado",IF(OR(B95="",C95="",D95="",D95&lt;=0,G95=""),"Revisar composição",IF(COUNTIF('Serviços'!$A$5:$A$104,B95)=0,"Serviço não localizado",IF(COUNTIF('Materiais'!$A$5:$A$104,C95)=0,"Material não localizado",IF(E95="","Revisar custo",IF(IFERROR(VLOOKUP(C95,'Materiais'!$A$5:$I$104,9,FALSE),"")&lt;&gt;"Ativo","Material não ativo","OK")))))))</f>
        <v/>
      </c>
    </row>
    <row r="96" ht="21" customHeight="1">
      <c r="A96" s="13" t="n"/>
      <c r="B96" s="13" t="n"/>
      <c r="C96" s="13" t="n"/>
      <c r="D96" s="33" t="n"/>
      <c r="E96" s="35">
        <f>IF(C96="","",IFERROR(VLOOKUP(C96,'Materiais'!$A$5:$I$104,8,FALSE),""))</f>
        <v/>
      </c>
      <c r="F96" s="27">
        <f>IF(OR(A96="",D96="",E96=""),"",IFERROR(D96*E96,""))</f>
        <v/>
      </c>
      <c r="G96" s="13" t="n"/>
      <c r="H96" s="20">
        <f>IF(A96="","",IF(COUNTIF($A$5:$A$104,A96)&gt;1,"ID duplicado",IF(OR(B96="",C96="",D96="",D96&lt;=0,G96=""),"Revisar composição",IF(COUNTIF('Serviços'!$A$5:$A$104,B96)=0,"Serviço não localizado",IF(COUNTIF('Materiais'!$A$5:$A$104,C96)=0,"Material não localizado",IF(E96="","Revisar custo",IF(IFERROR(VLOOKUP(C96,'Materiais'!$A$5:$I$104,9,FALSE),"")&lt;&gt;"Ativo","Material não ativo","OK")))))))</f>
        <v/>
      </c>
    </row>
    <row r="97" ht="21" customHeight="1">
      <c r="A97" s="13" t="n"/>
      <c r="B97" s="13" t="n"/>
      <c r="C97" s="13" t="n"/>
      <c r="D97" s="33" t="n"/>
      <c r="E97" s="34">
        <f>IF(C97="","",IFERROR(VLOOKUP(C97,'Materiais'!$A$5:$I$104,8,FALSE),""))</f>
        <v/>
      </c>
      <c r="F97" s="26">
        <f>IF(OR(A97="",D97="",E97=""),"",IFERROR(D97*E97,""))</f>
        <v/>
      </c>
      <c r="G97" s="13" t="n"/>
      <c r="H97" s="18">
        <f>IF(A97="","",IF(COUNTIF($A$5:$A$104,A97)&gt;1,"ID duplicado",IF(OR(B97="",C97="",D97="",D97&lt;=0,G97=""),"Revisar composição",IF(COUNTIF('Serviços'!$A$5:$A$104,B97)=0,"Serviço não localizado",IF(COUNTIF('Materiais'!$A$5:$A$104,C97)=0,"Material não localizado",IF(E97="","Revisar custo",IF(IFERROR(VLOOKUP(C97,'Materiais'!$A$5:$I$104,9,FALSE),"")&lt;&gt;"Ativo","Material não ativo","OK")))))))</f>
        <v/>
      </c>
    </row>
    <row r="98" ht="21" customHeight="1">
      <c r="A98" s="13" t="n"/>
      <c r="B98" s="13" t="n"/>
      <c r="C98" s="13" t="n"/>
      <c r="D98" s="33" t="n"/>
      <c r="E98" s="35">
        <f>IF(C98="","",IFERROR(VLOOKUP(C98,'Materiais'!$A$5:$I$104,8,FALSE),""))</f>
        <v/>
      </c>
      <c r="F98" s="27">
        <f>IF(OR(A98="",D98="",E98=""),"",IFERROR(D98*E98,""))</f>
        <v/>
      </c>
      <c r="G98" s="13" t="n"/>
      <c r="H98" s="20">
        <f>IF(A98="","",IF(COUNTIF($A$5:$A$104,A98)&gt;1,"ID duplicado",IF(OR(B98="",C98="",D98="",D98&lt;=0,G98=""),"Revisar composição",IF(COUNTIF('Serviços'!$A$5:$A$104,B98)=0,"Serviço não localizado",IF(COUNTIF('Materiais'!$A$5:$A$104,C98)=0,"Material não localizado",IF(E98="","Revisar custo",IF(IFERROR(VLOOKUP(C98,'Materiais'!$A$5:$I$104,9,FALSE),"")&lt;&gt;"Ativo","Material não ativo","OK")))))))</f>
        <v/>
      </c>
    </row>
    <row r="99" ht="21" customHeight="1">
      <c r="A99" s="13" t="n"/>
      <c r="B99" s="13" t="n"/>
      <c r="C99" s="13" t="n"/>
      <c r="D99" s="33" t="n"/>
      <c r="E99" s="34">
        <f>IF(C99="","",IFERROR(VLOOKUP(C99,'Materiais'!$A$5:$I$104,8,FALSE),""))</f>
        <v/>
      </c>
      <c r="F99" s="26">
        <f>IF(OR(A99="",D99="",E99=""),"",IFERROR(D99*E99,""))</f>
        <v/>
      </c>
      <c r="G99" s="13" t="n"/>
      <c r="H99" s="18">
        <f>IF(A99="","",IF(COUNTIF($A$5:$A$104,A99)&gt;1,"ID duplicado",IF(OR(B99="",C99="",D99="",D99&lt;=0,G99=""),"Revisar composição",IF(COUNTIF('Serviços'!$A$5:$A$104,B99)=0,"Serviço não localizado",IF(COUNTIF('Materiais'!$A$5:$A$104,C99)=0,"Material não localizado",IF(E99="","Revisar custo",IF(IFERROR(VLOOKUP(C99,'Materiais'!$A$5:$I$104,9,FALSE),"")&lt;&gt;"Ativo","Material não ativo","OK")))))))</f>
        <v/>
      </c>
    </row>
    <row r="100" ht="21" customHeight="1">
      <c r="A100" s="13" t="n"/>
      <c r="B100" s="13" t="n"/>
      <c r="C100" s="13" t="n"/>
      <c r="D100" s="33" t="n"/>
      <c r="E100" s="35">
        <f>IF(C100="","",IFERROR(VLOOKUP(C100,'Materiais'!$A$5:$I$104,8,FALSE),""))</f>
        <v/>
      </c>
      <c r="F100" s="27">
        <f>IF(OR(A100="",D100="",E100=""),"",IFERROR(D100*E100,""))</f>
        <v/>
      </c>
      <c r="G100" s="13" t="n"/>
      <c r="H100" s="20">
        <f>IF(A100="","",IF(COUNTIF($A$5:$A$104,A100)&gt;1,"ID duplicado",IF(OR(B100="",C100="",D100="",D100&lt;=0,G100=""),"Revisar composição",IF(COUNTIF('Serviços'!$A$5:$A$104,B100)=0,"Serviço não localizado",IF(COUNTIF('Materiais'!$A$5:$A$104,C100)=0,"Material não localizado",IF(E100="","Revisar custo",IF(IFERROR(VLOOKUP(C100,'Materiais'!$A$5:$I$104,9,FALSE),"")&lt;&gt;"Ativo","Material não ativo","OK")))))))</f>
        <v/>
      </c>
    </row>
    <row r="101" ht="21" customHeight="1">
      <c r="A101" s="13" t="n"/>
      <c r="B101" s="13" t="n"/>
      <c r="C101" s="13" t="n"/>
      <c r="D101" s="33" t="n"/>
      <c r="E101" s="34">
        <f>IF(C101="","",IFERROR(VLOOKUP(C101,'Materiais'!$A$5:$I$104,8,FALSE),""))</f>
        <v/>
      </c>
      <c r="F101" s="26">
        <f>IF(OR(A101="",D101="",E101=""),"",IFERROR(D101*E101,""))</f>
        <v/>
      </c>
      <c r="G101" s="13" t="n"/>
      <c r="H101" s="18">
        <f>IF(A101="","",IF(COUNTIF($A$5:$A$104,A101)&gt;1,"ID duplicado",IF(OR(B101="",C101="",D101="",D101&lt;=0,G101=""),"Revisar composição",IF(COUNTIF('Serviços'!$A$5:$A$104,B101)=0,"Serviço não localizado",IF(COUNTIF('Materiais'!$A$5:$A$104,C101)=0,"Material não localizado",IF(E101="","Revisar custo",IF(IFERROR(VLOOKUP(C101,'Materiais'!$A$5:$I$104,9,FALSE),"")&lt;&gt;"Ativo","Material não ativo","OK")))))))</f>
        <v/>
      </c>
    </row>
    <row r="102" ht="21" customHeight="1">
      <c r="A102" s="13" t="n"/>
      <c r="B102" s="13" t="n"/>
      <c r="C102" s="13" t="n"/>
      <c r="D102" s="33" t="n"/>
      <c r="E102" s="35">
        <f>IF(C102="","",IFERROR(VLOOKUP(C102,'Materiais'!$A$5:$I$104,8,FALSE),""))</f>
        <v/>
      </c>
      <c r="F102" s="27">
        <f>IF(OR(A102="",D102="",E102=""),"",IFERROR(D102*E102,""))</f>
        <v/>
      </c>
      <c r="G102" s="13" t="n"/>
      <c r="H102" s="20">
        <f>IF(A102="","",IF(COUNTIF($A$5:$A$104,A102)&gt;1,"ID duplicado",IF(OR(B102="",C102="",D102="",D102&lt;=0,G102=""),"Revisar composição",IF(COUNTIF('Serviços'!$A$5:$A$104,B102)=0,"Serviço não localizado",IF(COUNTIF('Materiais'!$A$5:$A$104,C102)=0,"Material não localizado",IF(E102="","Revisar custo",IF(IFERROR(VLOOKUP(C102,'Materiais'!$A$5:$I$104,9,FALSE),"")&lt;&gt;"Ativo","Material não ativo","OK")))))))</f>
        <v/>
      </c>
    </row>
    <row r="103" ht="21" customHeight="1">
      <c r="A103" s="13" t="n"/>
      <c r="B103" s="13" t="n"/>
      <c r="C103" s="13" t="n"/>
      <c r="D103" s="33" t="n"/>
      <c r="E103" s="34">
        <f>IF(C103="","",IFERROR(VLOOKUP(C103,'Materiais'!$A$5:$I$104,8,FALSE),""))</f>
        <v/>
      </c>
      <c r="F103" s="26">
        <f>IF(OR(A103="",D103="",E103=""),"",IFERROR(D103*E103,""))</f>
        <v/>
      </c>
      <c r="G103" s="13" t="n"/>
      <c r="H103" s="18">
        <f>IF(A103="","",IF(COUNTIF($A$5:$A$104,A103)&gt;1,"ID duplicado",IF(OR(B103="",C103="",D103="",D103&lt;=0,G103=""),"Revisar composição",IF(COUNTIF('Serviços'!$A$5:$A$104,B103)=0,"Serviço não localizado",IF(COUNTIF('Materiais'!$A$5:$A$104,C103)=0,"Material não localizado",IF(E103="","Revisar custo",IF(IFERROR(VLOOKUP(C103,'Materiais'!$A$5:$I$104,9,FALSE),"")&lt;&gt;"Ativo","Material não ativo","OK")))))))</f>
        <v/>
      </c>
    </row>
    <row r="104" ht="21" customHeight="1">
      <c r="A104" s="13" t="n"/>
      <c r="B104" s="13" t="n"/>
      <c r="C104" s="13" t="n"/>
      <c r="D104" s="33" t="n"/>
      <c r="E104" s="35">
        <f>IF(C104="","",IFERROR(VLOOKUP(C104,'Materiais'!$A$5:$I$104,8,FALSE),""))</f>
        <v/>
      </c>
      <c r="F104" s="27">
        <f>IF(OR(A104="",D104="",E104=""),"",IFERROR(D104*E104,""))</f>
        <v/>
      </c>
      <c r="G104" s="13" t="n"/>
      <c r="H104" s="20">
        <f>IF(A104="","",IF(COUNTIF($A$5:$A$104,A104)&gt;1,"ID duplicado",IF(OR(B104="",C104="",D104="",D104&lt;=0,G104=""),"Revisar composição",IF(COUNTIF('Serviços'!$A$5:$A$104,B104)=0,"Serviço não localizado",IF(COUNTIF('Materiais'!$A$5:$A$104,C104)=0,"Material não localizado",IF(E104="","Revisar custo",IF(IFERROR(VLOOKUP(C104,'Materiais'!$A$5:$I$104,9,FALSE),"")&lt;&gt;"Ativo","Material não ativo","OK")))))))</f>
        <v/>
      </c>
    </row>
  </sheetData>
  <autoFilter ref="A4:H104"/>
  <mergeCells count="1">
    <mergeCell ref="A1:H1"/>
  </mergeCells>
  <conditionalFormatting sqref="H5:H104">
    <cfRule type="expression" priority="1" dxfId="1">
      <formula>$H5="OK"</formula>
    </cfRule>
    <cfRule type="expression" priority="2" dxfId="0">
      <formula>AND($H5&lt;&gt;"",$H5&lt;&gt;"OK")</formula>
    </cfRule>
  </conditionalFormatting>
  <dataValidations count="2">
    <dataValidation sqref="D5:D104" showDropDown="0" showInputMessage="1" showErrorMessage="1" allowBlank="0" errorTitle="Entrada inválida" error="Confira o valor informado e os limites na aba Parâmetros." promptTitle="Preenchimento" prompt="Use um valor compatível com a coluna e com a aba Parâmetros." type="custom" errorStyle="stop">
      <formula1>OR(D5="",AND(ISNUMBER(D5),D5&gt;0,D5&lt;=INDIRECT("'Parâmetros'!$B$13")))</formula1>
    </dataValidation>
    <dataValidation sqref="G5:G104" showDropDown="0" showInputMessage="1" showErrorMessage="1" allowBlank="0" errorTitle="Entrada inválida" error="Confira o valor informado e os limites na aba Parâmetros." promptTitle="Preenchimento" prompt="Use um valor compatível com a coluna e com a aba Parâmetros." type="list" errorStyle="stop">
      <formula1>INDIRECT("'Parâmetros'!$F$4:$F$5")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B63D5C"/>
    <outlinePr summaryBelow="1" summaryRight="1"/>
    <pageSetUpPr/>
  </sheetPr>
  <dimension ref="A1:G17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" customWidth="1" min="3" max="3"/>
    <col width="22" customWidth="1" min="4" max="4"/>
    <col width="20" customWidth="1" min="5" max="5"/>
    <col width="20" customWidth="1" min="6" max="6"/>
    <col width="15" customWidth="1" min="7" max="7"/>
  </cols>
  <sheetData>
    <row r="1" ht="28" customHeight="1">
      <c r="A1" s="1" t="inlineStr">
        <is>
          <t>Parâmetros de precificação</t>
        </is>
      </c>
    </row>
    <row r="2" ht="22" customHeight="1">
      <c r="A2" s="2" t="inlineStr">
        <is>
          <t>Premissas, listas e limites editáveis para os cálculos e conferências.</t>
        </is>
      </c>
    </row>
    <row r="3">
      <c r="A3" s="3" t="inlineStr">
        <is>
          <t>Premissa ou limite</t>
        </is>
      </c>
      <c r="B3" s="3" t="inlineStr">
        <is>
          <t>Valor</t>
        </is>
      </c>
      <c r="D3" s="3" t="inlineStr">
        <is>
          <t>Categorias</t>
        </is>
      </c>
      <c r="E3" s="3" t="inlineStr">
        <is>
          <t>Status do serviço</t>
        </is>
      </c>
      <c r="F3" s="3" t="inlineStr">
        <is>
          <t>Status do cadastro</t>
        </is>
      </c>
      <c r="G3" s="3" t="inlineStr">
        <is>
          <t>Unidades</t>
        </is>
      </c>
    </row>
    <row r="4">
      <c r="A4" s="6" t="inlineStr">
        <is>
          <t>Custo de mão de obra por hora</t>
        </is>
      </c>
      <c r="B4" s="31" t="n">
        <v>42</v>
      </c>
      <c r="D4" s="13" t="inlineStr">
        <is>
          <t>Cabelo</t>
        </is>
      </c>
      <c r="E4" s="13" t="inlineStr">
        <is>
          <t>Em análise</t>
        </is>
      </c>
      <c r="F4" s="13" t="inlineStr">
        <is>
          <t>Ativo</t>
        </is>
      </c>
      <c r="G4" s="13" t="inlineStr">
        <is>
          <t>mL</t>
        </is>
      </c>
    </row>
    <row r="5">
      <c r="A5" s="6" t="inlineStr">
        <is>
          <t>Rateio de despesas por hora</t>
        </is>
      </c>
      <c r="B5" s="31" t="n">
        <v>28</v>
      </c>
      <c r="D5" s="13" t="inlineStr">
        <is>
          <t>Barba</t>
        </is>
      </c>
      <c r="E5" s="13" t="inlineStr">
        <is>
          <t>Ativo</t>
        </is>
      </c>
      <c r="F5" s="13" t="inlineStr">
        <is>
          <t>Inativo</t>
        </is>
      </c>
      <c r="G5" s="13" t="inlineStr">
        <is>
          <t>g</t>
        </is>
      </c>
    </row>
    <row r="6">
      <c r="A6" s="6" t="inlineStr">
        <is>
          <t>Margem desejada padrão</t>
        </is>
      </c>
      <c r="B6" s="30" t="n">
        <v>0.35</v>
      </c>
      <c r="D6" s="13" t="inlineStr">
        <is>
          <t>Unhas</t>
        </is>
      </c>
      <c r="E6" s="13" t="inlineStr">
        <is>
          <t>Inativo</t>
        </is>
      </c>
      <c r="G6" s="13" t="inlineStr">
        <is>
          <t>unidade</t>
        </is>
      </c>
    </row>
    <row r="7">
      <c r="A7" s="6" t="inlineStr">
        <is>
          <t>Margem mínima para alerta</t>
        </is>
      </c>
      <c r="B7" s="30" t="n">
        <v>0.2</v>
      </c>
      <c r="D7" s="13" t="inlineStr">
        <is>
          <t>Maquiagem</t>
        </is>
      </c>
      <c r="G7" s="13" t="inlineStr">
        <is>
          <t>par</t>
        </is>
      </c>
    </row>
    <row r="8">
      <c r="A8" s="6" t="inlineStr">
        <is>
          <t>Data inicial aceita</t>
        </is>
      </c>
      <c r="B8" s="36" t="n">
        <v>45658</v>
      </c>
      <c r="D8" s="13" t="inlineStr">
        <is>
          <t>Estética facial</t>
        </is>
      </c>
      <c r="G8" s="13" t="inlineStr">
        <is>
          <t>folha</t>
        </is>
      </c>
    </row>
    <row r="9">
      <c r="A9" s="6" t="inlineStr">
        <is>
          <t>Data final aceita</t>
        </is>
      </c>
      <c r="B9" s="36" t="n">
        <v>46752</v>
      </c>
      <c r="D9" s="13" t="inlineStr">
        <is>
          <t>Estética corporal</t>
        </is>
      </c>
    </row>
    <row r="10">
      <c r="A10" s="6" t="inlineStr">
        <is>
          <t>Duração máxima do serviço (min)</t>
        </is>
      </c>
      <c r="B10" s="33" t="n">
        <v>360</v>
      </c>
    </row>
    <row r="11">
      <c r="A11" s="6" t="inlineStr">
        <is>
          <t>Preço máximo do serviço</t>
        </is>
      </c>
      <c r="B11" s="31" t="n">
        <v>1000</v>
      </c>
    </row>
    <row r="12">
      <c r="A12" s="6" t="inlineStr">
        <is>
          <t>Custo máximo da embalagem</t>
        </is>
      </c>
      <c r="B12" s="31" t="n">
        <v>2000</v>
      </c>
    </row>
    <row r="13">
      <c r="A13" s="6" t="inlineStr">
        <is>
          <t>Quantidade máxima por serviço</t>
        </is>
      </c>
      <c r="B13" s="33" t="n">
        <v>1000</v>
      </c>
    </row>
    <row r="14">
      <c r="A14" s="6" t="inlineStr">
        <is>
          <t>Perda máxima de material</t>
        </is>
      </c>
      <c r="B14" s="30" t="n">
        <v>0.4</v>
      </c>
    </row>
    <row r="15">
      <c r="A15" s="6" t="inlineStr">
        <is>
          <t>Quantidade máxima da embalagem</t>
        </is>
      </c>
      <c r="B15" s="33" t="n">
        <v>5000</v>
      </c>
    </row>
    <row r="16"/>
    <row r="17">
      <c r="A17" s="25" t="inlineStr">
        <is>
          <t>As premissas são estimativas editáveis e devem ser conferidas conforme a operação fictícia analisada.</t>
        </is>
      </c>
    </row>
  </sheetData>
  <mergeCells count="1">
    <mergeCell ref="A1:G1"/>
  </mergeCells>
  <dataValidations count="6">
    <dataValidation sqref="B4:B5" showDropDown="0" showInputMessage="1" showErrorMessage="1" allowBlank="0" errorTitle="Entrada inválida" error="Confira o valor informado e os limites na aba Parâmetros." promptTitle="Preenchimento" prompt="Use um valor compatível com a coluna e com a aba Parâmetros." type="decimal" errorStyle="stop" operator="between">
      <formula1>0</formula1>
      <formula2>1000</formula2>
    </dataValidation>
    <dataValidation sqref="B6:B7" showDropDown="0" showInputMessage="1" showErrorMessage="1" allowBlank="0" errorTitle="Entrada inválida" error="Confira o valor informado e os limites na aba Parâmetros." promptTitle="Preenchimento" prompt="Use um valor compatível com a coluna e com a aba Parâmetros." type="decimal" errorStyle="stop" operator="between">
      <formula1>0</formula1>
      <formula2>0.8</formula2>
    </dataValidation>
    <dataValidation sqref="B8:B9" showDropDown="0" showInputMessage="1" showErrorMessage="1" allowBlank="0" errorTitle="Entrada inválida" error="Confira o valor informado e os limites na aba Parâmetros." promptTitle="Preenchimento" prompt="Use um valor compatível com a coluna e com a aba Parâmetros." type="date" errorStyle="stop" operator="between">
      <formula1>DATE(2021,1,1)</formula1>
      <formula2>DATE(2031,12,31)</formula2>
    </dataValidation>
    <dataValidation sqref="B10" showDropDown="0" showInputMessage="1" showErrorMessage="1" allowBlank="0" errorTitle="Entrada inválida" error="Confira o valor informado e os limites na aba Parâmetros." promptTitle="Preenchimento" prompt="Use um valor compatível com a coluna e com a aba Parâmetros." type="whole" errorStyle="stop" operator="between">
      <formula1>1</formula1>
      <formula2>720</formula2>
    </dataValidation>
    <dataValidation sqref="B11:B13 B15" showDropDown="0" showInputMessage="1" showErrorMessage="1" allowBlank="0" errorTitle="Entrada inválida" error="Confira o valor informado e os limites na aba Parâmetros." promptTitle="Preenchimento" prompt="Use um valor compatível com a coluna e com a aba Parâmetros." type="decimal" errorStyle="stop" operator="between">
      <formula1>0.01</formula1>
      <formula2>100000</formula2>
    </dataValidation>
    <dataValidation sqref="B14" showDropDown="0" showInputMessage="1" showErrorMessage="1" allowBlank="0" errorTitle="Entrada inválida" error="Confira o valor informado e os limites na aba Parâmetros." promptTitle="Preenchimento" prompt="Use um valor compatível com a coluna e com a aba Parâmetros." type="decimal" errorStyle="stop" operator="between">
      <formula1>0</formula1>
      <formula2>0.5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2026-09-08T23:41:55Z</dcterms:created>
  <dcterms:modified xmlns:dcterms="http://purl.org/dc/terms/" xmlns:xsi="http://www.w3.org/2001/XMLSchema-instance" xsi:type="dcterms:W3CDTF">2026-09-08T23:41:55+00:00Z</dcterms:modified>
</cp:coreProperties>
</file>