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Movimentos" sheetId="2" state="visible" r:id="rId2"/>
    <sheet xmlns:r="http://schemas.openxmlformats.org/officeDocument/2006/relationships" name="Fluxo Diário" sheetId="3" state="visible" r:id="rId3"/>
    <sheet xmlns:r="http://schemas.openxmlformats.org/officeDocument/2006/relationships" name="Parâmetros" sheetId="4" state="visible" r:id="rId4"/>
  </sheets>
  <definedNames>
    <definedName name="_xlnm._FilterDatabase" localSheetId="1" hidden="1">'Movimentos'!$A$3:$L$153</definedName>
    <definedName name="_xlnm._FilterDatabase" localSheetId="2" hidden="1">'Fluxo Diário'!$A$3:$H$103</definedName>
    <definedName name="_xlnm._FilterDatabase" localSheetId="3" hidden="1">'Parâmetros'!$A$3:$G$13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[$R$-pt-BR] #,##0.00;[Red]-[$R$-pt-BR] #,##0.00"/>
    <numFmt numFmtId="165" formatCode="dd/mm/yyyy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i val="1"/>
      <color rgb="00756A73"/>
      <sz val="10"/>
    </font>
    <font>
      <name val="Aptos"/>
      <b val="1"/>
      <color rgb="00FFFFFF"/>
      <sz val="10"/>
    </font>
    <font>
      <name val="Aptos"/>
      <color rgb="00332B32"/>
      <sz val="10"/>
    </font>
    <font>
      <name val="Aptos Display"/>
      <b val="1"/>
      <color rgb="00351432"/>
      <sz val="13"/>
    </font>
  </fonts>
  <fills count="7">
    <fill>
      <patternFill/>
    </fill>
    <fill>
      <patternFill patternType="gray125"/>
    </fill>
    <fill>
      <patternFill patternType="solid">
        <fgColor rgb="00351432"/>
      </patternFill>
    </fill>
    <fill>
      <patternFill patternType="solid">
        <fgColor rgb="00B63D5C"/>
      </patternFill>
    </fill>
    <fill>
      <patternFill patternType="solid">
        <fgColor rgb="00FFF7F5"/>
      </patternFill>
    </fill>
    <fill>
      <patternFill patternType="solid">
        <fgColor rgb="00F6DFE2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E4D6DC"/>
      </left>
      <right style="thin">
        <color rgb="00E4D6DC"/>
      </right>
      <top style="thin">
        <color rgb="00E4D6DC"/>
      </top>
      <bottom style="thin">
        <color rgb="00E4D6DC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0" fillId="2" borderId="0" pivotButton="0" quotePrefix="0" xfId="0"/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center" wrapText="1"/>
    </xf>
    <xf numFmtId="164" fontId="5" fillId="4" borderId="1" applyAlignment="1" pivotButton="0" quotePrefix="0" xfId="0">
      <alignment horizontal="right" vertical="center"/>
    </xf>
    <xf numFmtId="164" fontId="5" fillId="6" borderId="1" applyAlignment="1" pivotButton="0" quotePrefix="0" xfId="0">
      <alignment horizontal="right" vertical="center"/>
    </xf>
    <xf numFmtId="1" fontId="5" fillId="6" borderId="1" applyAlignment="1" pivotButton="0" quotePrefix="0" xfId="0">
      <alignment horizontal="right" vertical="center"/>
    </xf>
    <xf numFmtId="1" fontId="5" fillId="4" borderId="1" applyAlignment="1" pivotButton="0" quotePrefix="0" xfId="0">
      <alignment horizontal="right" vertical="center"/>
    </xf>
    <xf numFmtId="165" fontId="5" fillId="6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 wrapText="1"/>
    </xf>
    <xf numFmtId="4" fontId="4" fillId="5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 wrapText="1"/>
    </xf>
    <xf numFmtId="164" fontId="4" fillId="5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 wrapText="1"/>
    </xf>
    <xf numFmtId="165" fontId="4" fillId="5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/>
    </xf>
    <xf numFmtId="164" fontId="5" fillId="4" borderId="1" applyAlignment="1" pivotButton="0" quotePrefix="0" xfId="0">
      <alignment horizontal="right" vertical="center"/>
    </xf>
    <xf numFmtId="164" fontId="5" fillId="6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left" vertical="center"/>
    </xf>
  </cellXfs>
  <cellStyles count="1">
    <cellStyle name="Normal" xfId="0" builtinId="0" hidden="0"/>
  </cellStyles>
  <dxfs count="4">
    <dxf>
      <font>
        <name val="Aptos"/>
        <b val="1"/>
        <color rgb="00B94762"/>
        <sz val="10"/>
      </font>
      <fill>
        <patternFill patternType="solid">
          <fgColor rgb="00FCE8EC"/>
        </patternFill>
      </fill>
    </dxf>
    <dxf>
      <font>
        <name val="Aptos"/>
        <b val="1"/>
        <color rgb="002F6B4F"/>
        <sz val="10"/>
      </font>
      <fill>
        <patternFill patternType="solid">
          <fgColor rgb="00E7F2EC"/>
        </patternFill>
      </fill>
    </dxf>
    <dxf>
      <font>
        <name val="Aptos"/>
        <color rgb="00756A73"/>
        <sz val="9"/>
      </font>
      <fill>
        <patternFill patternType="solid">
          <fgColor rgb="00F2EDF0"/>
        </patternFill>
      </fill>
    </dxf>
    <dxf>
      <font>
        <name val="Aptos"/>
        <b val="1"/>
        <color rgb="002F6B4F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Saldo projetado — 30 dias</a:t>
            </a:r>
          </a:p>
        </rich>
      </tx>
    </title>
    <plotArea>
      <lineChart>
        <grouping val="standard"/>
        <ser>
          <idx val="0"/>
          <order val="0"/>
          <tx>
            <strRef>
              <f>'Fluxo Diário'!D3</f>
            </strRef>
          </tx>
          <spPr>
            <a:ln xmlns:a="http://schemas.openxmlformats.org/drawingml/2006/main" w="26000">
              <a:solidFill>
                <a:srgbClr val="B63D5C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'Fluxo Diário'!$A$4:$A$33</f>
            </numRef>
          </cat>
          <val>
            <numRef>
              <f>'Fluxo Diário'!$D$4:$D$33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Data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Saldo</a:t>
                </a:r>
              </a:p>
            </rich>
          </tx>
        </title>
        <numFmt formatCode="[$R$-pt-BR] 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11</row>
      <rowOff>0</rowOff>
    </from>
    <ext cx="486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7" customWidth="1" min="1" max="1"/>
    <col width="24" customWidth="1" min="2" max="2"/>
    <col width="4" customWidth="1" min="3" max="3"/>
    <col width="34" customWidth="1" min="4" max="4"/>
    <col width="24" customWidth="1" min="5" max="5"/>
    <col width="3" customWidth="1" min="6" max="6"/>
    <col width="3" customWidth="1" min="7" max="7"/>
    <col width="3" customWidth="1" min="8" max="8"/>
  </cols>
  <sheetData>
    <row r="1" ht="26" customHeight="1">
      <c r="A1" s="1" t="inlineStr">
        <is>
          <t>Resumo do fluxo de caixa</t>
        </is>
      </c>
    </row>
    <row r="2" ht="22" customHeight="1">
      <c r="A2" s="3" t="inlineStr">
        <is>
          <t>Indicadores calculados a partir das abas Movimentos, Fluxo Diário e Parâmetros.</t>
        </is>
      </c>
    </row>
    <row r="4" ht="31" customHeight="1">
      <c r="A4" s="4" t="inlineStr">
        <is>
          <t>Saldo inicial informado</t>
        </is>
      </c>
      <c r="B4" s="32">
        <f>IFERROR('Parâmetros'!$B$4,0)</f>
        <v/>
      </c>
      <c r="D4" s="4" t="inlineStr">
        <is>
          <t>Entradas previstas no horizonte</t>
        </is>
      </c>
      <c r="E4" s="32">
        <f>IFERROR(SUMIFS(Movimentos!$I$4:$I$153,Movimentos!$D$4:$D$153,"Entrada",Movimentos!$J$4:$J$153,"Previsto",Movimentos!$B$4:$B$153,"&gt;="&amp;'Parâmetros'!$B$5,Movimentos!$B$4:$B$153,"&lt;="&amp;'Parâmetros'!$B$5+'Parâmetros'!$B$6-1),0)</f>
        <v/>
      </c>
    </row>
    <row r="5" ht="31" customHeight="1">
      <c r="A5" s="4" t="inlineStr">
        <is>
          <t>Entradas realizadas desde a data base</t>
        </is>
      </c>
      <c r="B5" s="33">
        <f>IFERROR(SUMIFS(Movimentos!$I$4:$I$153,Movimentos!$D$4:$D$153,"Entrada",Movimentos!$J$4:$J$153,"Realizado",Movimentos!$C$4:$C$153,"&gt;="&amp;'Parâmetros'!$B$5),0)</f>
        <v/>
      </c>
      <c r="D5" s="4" t="inlineStr">
        <is>
          <t>Saídas previstas no horizonte</t>
        </is>
      </c>
      <c r="E5" s="33">
        <f>IFERROR(SUMIFS(Movimentos!$I$4:$I$153,Movimentos!$D$4:$D$153,"Saída",Movimentos!$J$4:$J$153,"Previsto",Movimentos!$B$4:$B$153,"&gt;="&amp;'Parâmetros'!$B$5,Movimentos!$B$4:$B$153,"&lt;="&amp;'Parâmetros'!$B$5+'Parâmetros'!$B$6-1),0)</f>
        <v/>
      </c>
    </row>
    <row r="6" ht="31" customHeight="1">
      <c r="A6" s="4" t="inlineStr">
        <is>
          <t>Saídas realizadas desde a data base</t>
        </is>
      </c>
      <c r="B6" s="32">
        <f>IFERROR(SUMIFS(Movimentos!$I$4:$I$153,Movimentos!$D$4:$D$153,"Saída",Movimentos!$J$4:$J$153,"Realizado",Movimentos!$C$4:$C$153,"&gt;="&amp;'Parâmetros'!$B$5),0)</f>
        <v/>
      </c>
      <c r="D6" s="4" t="inlineStr">
        <is>
          <t>Saldo projetado no horizonte</t>
        </is>
      </c>
      <c r="E6" s="32">
        <f>IFERROR(VLOOKUP('Parâmetros'!$B$5+'Parâmetros'!$B$6-1,'Fluxo Diário'!$A$4:$G$103,4,FALSE),"")</f>
        <v/>
      </c>
    </row>
    <row r="7" ht="31" customHeight="1">
      <c r="A7" s="4" t="inlineStr">
        <is>
          <t>Saldo realizado</t>
        </is>
      </c>
      <c r="B7" s="33">
        <f>IFERROR(B4+B5-B6,"")</f>
        <v/>
      </c>
      <c r="D7" s="4" t="inlineStr">
        <is>
          <t>Pendências de conferência</t>
        </is>
      </c>
      <c r="E7" s="7">
        <f>IFERROR(COUNTIF(Movimentos!$L$4:$L$153,"Informar*")+COUNTIF(Movimentos!$L$4:$L$153,"Completar*")+COUNTIF(Movimentos!$L$4:$L$153,"Conferir*"),0)</f>
        <v/>
      </c>
    </row>
    <row r="8" ht="31" customHeight="1">
      <c r="A8" s="4" t="inlineStr">
        <is>
          <t>Lançamentos ativos</t>
        </is>
      </c>
      <c r="B8" s="8">
        <f>IFERROR(COUNTIFS(Movimentos!$A$4:$A$153,"&lt;&gt;",Movimentos!$J$4:$J$153,"&lt;&gt;Cancelado"),0)</f>
        <v/>
      </c>
      <c r="D8" s="4" t="inlineStr">
        <is>
          <t>Lançamentos vencidos</t>
        </is>
      </c>
      <c r="E8" s="8">
        <f>IFERROR(COUNTIFS(Movimentos!$A$4:$A$153,"&lt;&gt;",Movimentos!$J$4:$J$153,"Previsto",Movimentos!$B$4:$B$153,"&lt;"&amp;'Parâmetros'!$B$5),0)</f>
        <v/>
      </c>
    </row>
    <row r="9" ht="31" customHeight="1">
      <c r="A9" s="4" t="inlineStr">
        <is>
          <t>Data base</t>
        </is>
      </c>
      <c r="B9" s="9">
        <f>IFERROR('Parâmetros'!$B$5,"")</f>
        <v/>
      </c>
      <c r="D9" s="4" t="inlineStr">
        <is>
          <t>Menor saldo projetado</t>
        </is>
      </c>
      <c r="E9" s="33">
        <f>IFERROR(MIN('Fluxo Diário'!$D$4:INDEX('Fluxo Diário'!$D$4:$D$103,'Parâmetros'!$B$6)),"")</f>
        <v/>
      </c>
    </row>
    <row r="10" ht="31" customHeight="1">
      <c r="A10" s="4" t="inlineStr">
        <is>
          <t>Situação do horizonte</t>
        </is>
      </c>
      <c r="B10" s="10">
        <f>IF(E8&gt;0,"Conferir lançamentos vencidos",IF(E9&lt;'Parâmetros'!$B$7,"Conferir saldo projetado","Sem alerta"))</f>
        <v/>
      </c>
      <c r="D10" s="4" t="n"/>
      <c r="E10" s="11" t="n"/>
    </row>
  </sheetData>
  <mergeCells count="1">
    <mergeCell ref="A1:H1"/>
  </mergeCells>
  <conditionalFormatting sqref="A10:B10">
    <cfRule type="expression" priority="1" dxfId="0">
      <formula>$B$10&lt;&gt;"Sem alerta"</formula>
    </cfRule>
    <cfRule type="expression" priority="2" dxfId="1">
      <formula>$B$10="Sem alerta"</formula>
    </cfRule>
  </conditionalFormatting>
  <conditionalFormatting sqref="B7">
    <cfRule type="expression" priority="3" dxfId="0">
      <formula>B7&lt;'Parâmetros'!$B$7</formula>
    </cfRule>
  </conditionalFormatting>
  <conditionalFormatting sqref="E6">
    <cfRule type="expression" priority="4" dxfId="0">
      <formula>E6&lt;'Parâmetros'!$B$7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T153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2" customWidth="1" min="4" max="4"/>
    <col width="22" customWidth="1" min="5" max="5"/>
    <col width="40" customWidth="1" min="6" max="6"/>
    <col width="13" customWidth="1" min="7" max="7"/>
    <col width="17" customWidth="1" min="8" max="8"/>
    <col width="17" customWidth="1" min="9" max="9"/>
    <col width="14" customWidth="1" min="10" max="10"/>
    <col width="18" customWidth="1" min="11" max="11"/>
    <col width="25" customWidth="1" min="12" max="12"/>
    <col hidden="1" width="13" customWidth="1" min="14" max="14"/>
    <col hidden="1" width="13" customWidth="1" min="15" max="15"/>
    <col hidden="1" width="13" customWidth="1" min="16" max="16"/>
    <col hidden="1" width="13" customWidth="1" min="17" max="17"/>
    <col hidden="1" width="13" customWidth="1" min="18" max="18"/>
    <col hidden="1" width="13" customWidth="1" min="19" max="19"/>
    <col hidden="1" width="13" customWidth="1" min="20" max="20"/>
  </cols>
  <sheetData>
    <row r="1" ht="26" customHeight="1">
      <c r="A1" s="1" t="inlineStr">
        <is>
          <t>Movimentos do caixa</t>
        </is>
      </c>
    </row>
    <row r="2" ht="22" customHeight="1">
      <c r="A2" s="3" t="inlineStr">
        <is>
          <t>Registre entradas e saídas; a coluna Conferência indica somente ações de revisão na planilha.</t>
        </is>
      </c>
    </row>
    <row r="3" ht="24" customHeight="1">
      <c r="A3" s="12" t="inlineStr">
        <is>
          <t>ID</t>
        </is>
      </c>
      <c r="B3" s="12" t="inlineStr">
        <is>
          <t>Data prevista</t>
        </is>
      </c>
      <c r="C3" s="12" t="inlineStr">
        <is>
          <t>Data efetiva</t>
        </is>
      </c>
      <c r="D3" s="12" t="inlineStr">
        <is>
          <t>Tipo</t>
        </is>
      </c>
      <c r="E3" s="12" t="inlineStr">
        <is>
          <t>Categoria</t>
        </is>
      </c>
      <c r="F3" s="12" t="inlineStr">
        <is>
          <t>Descrição</t>
        </is>
      </c>
      <c r="G3" s="12" t="inlineStr">
        <is>
          <t>Quantidade</t>
        </is>
      </c>
      <c r="H3" s="12" t="inlineStr">
        <is>
          <t>Valor unitário</t>
        </is>
      </c>
      <c r="I3" s="12" t="inlineStr">
        <is>
          <t>Valor total</t>
        </is>
      </c>
      <c r="J3" s="12" t="inlineStr">
        <is>
          <t>Status</t>
        </is>
      </c>
      <c r="K3" s="12" t="inlineStr">
        <is>
          <t>Forma</t>
        </is>
      </c>
      <c r="L3" s="12" t="inlineStr">
        <is>
          <t>Conferência</t>
        </is>
      </c>
    </row>
    <row r="4" ht="22" customHeight="1">
      <c r="A4" s="13" t="inlineStr">
        <is>
          <t>MOV-001</t>
        </is>
      </c>
      <c r="B4" s="14" t="n">
        <v>46273</v>
      </c>
      <c r="C4" s="14" t="n">
        <v>46273</v>
      </c>
      <c r="D4" s="13" t="inlineStr">
        <is>
          <t>Entrada</t>
        </is>
      </c>
      <c r="E4" s="13" t="inlineStr">
        <is>
          <t>Serviços</t>
        </is>
      </c>
      <c r="F4" s="15" t="inlineStr">
        <is>
          <t>Atendimentos de corte — lote fictício</t>
        </is>
      </c>
      <c r="G4" s="16" t="n">
        <v>6</v>
      </c>
      <c r="H4" s="34" t="n">
        <v>85</v>
      </c>
      <c r="I4" s="35">
        <f>IF(COUNTA(G4:H4)=0,"",IF(OR(G4="",H4=""),"",IFERROR(G4*H4,"")))</f>
        <v/>
      </c>
      <c r="J4" s="13" t="inlineStr">
        <is>
          <t>Realizado</t>
        </is>
      </c>
      <c r="K4" s="13" t="inlineStr">
        <is>
          <t>Pix</t>
        </is>
      </c>
      <c r="L4" s="19">
        <f>IF(COUNTA(A4:H4,J4:K4)=0,"",IF(A4="","Informar ID",IF(COUNTIF($A$4:$A$153,A4)&gt;1,"Conferir ID duplicado",IF(OR(B4="",D4="",E4="",F4="",G4="",H4="",J4=""),"Completar lançamento",IF(J4="Cancelado","Ignorar",IF(AND(J4="Realizado",C4=""),"Informar data efetiva",IF(AND(J4="Realizado",K4=""),"Informar forma",IF(AND(J4&lt;&gt;"Realizado",C4&lt;&gt;""),"Conferir status/data",IF(AND(J4="Previsto",B4&lt;'Parâmetros'!$B$5),"Conferir atraso","OK")))))))))</f>
        <v/>
      </c>
      <c r="N4">
        <f>'Parâmetros'!D4</f>
        <v/>
      </c>
      <c r="O4">
        <f>IFERROR(INDEX('Parâmetros'!$E$4:$E$6,ROW()-3),"")</f>
        <v/>
      </c>
      <c r="P4">
        <f>IFERROR(INDEX('Parâmetros'!$F$4:$F$8,ROW()-3),"")</f>
        <v/>
      </c>
      <c r="Q4">
        <f>IFERROR(INDEX('Parâmetros'!$G$4:$G$13,ROW()-3),"")</f>
        <v/>
      </c>
      <c r="R4">
        <f>'Parâmetros'!B8</f>
        <v/>
      </c>
      <c r="S4">
        <f>'Parâmetros'!B10</f>
        <v/>
      </c>
      <c r="T4">
        <f>'Parâmetros'!B11</f>
        <v/>
      </c>
    </row>
    <row r="5" ht="22" customHeight="1">
      <c r="A5" s="13" t="inlineStr">
        <is>
          <t>MOV-002</t>
        </is>
      </c>
      <c r="B5" s="14" t="n">
        <v>46273</v>
      </c>
      <c r="C5" s="14" t="n">
        <v>46273</v>
      </c>
      <c r="D5" s="13" t="inlineStr">
        <is>
          <t>Entrada</t>
        </is>
      </c>
      <c r="E5" s="13" t="inlineStr">
        <is>
          <t>Serviços</t>
        </is>
      </c>
      <c r="F5" s="15" t="inlineStr">
        <is>
          <t>Serviços de manicure — lote fictício</t>
        </is>
      </c>
      <c r="G5" s="16" t="n">
        <v>3</v>
      </c>
      <c r="H5" s="34" t="n">
        <v>65</v>
      </c>
      <c r="I5" s="36">
        <f>IF(COUNTA(G5:H5)=0,"",IF(OR(G5="",H5=""),"",IFERROR(G5*H5,"")))</f>
        <v/>
      </c>
      <c r="J5" s="13" t="inlineStr">
        <is>
          <t>Realizado</t>
        </is>
      </c>
      <c r="K5" s="13" t="inlineStr">
        <is>
          <t>Cartão</t>
        </is>
      </c>
      <c r="L5" s="21">
        <f>IF(COUNTA(A5:H5,J5:K5)=0,"",IF(A5="","Informar ID",IF(COUNTIF($A$4:$A$153,A5)&gt;1,"Conferir ID duplicado",IF(OR(B5="",D5="",E5="",F5="",G5="",H5="",J5=""),"Completar lançamento",IF(J5="Cancelado","Ignorar",IF(AND(J5="Realizado",C5=""),"Informar data efetiva",IF(AND(J5="Realizado",K5=""),"Informar forma",IF(AND(J5&lt;&gt;"Realizado",C5&lt;&gt;""),"Conferir status/data",IF(AND(J5="Previsto",B5&lt;'Parâmetros'!$B$5),"Conferir atraso","OK")))))))))</f>
        <v/>
      </c>
      <c r="N5">
        <f>'Parâmetros'!D5</f>
        <v/>
      </c>
      <c r="O5">
        <f>IFERROR(INDEX('Parâmetros'!$E$4:$E$6,ROW()-3),"")</f>
        <v/>
      </c>
      <c r="P5">
        <f>IFERROR(INDEX('Parâmetros'!$F$4:$F$8,ROW()-3),"")</f>
        <v/>
      </c>
      <c r="Q5">
        <f>IFERROR(INDEX('Parâmetros'!$G$4:$G$13,ROW()-3),"")</f>
        <v/>
      </c>
      <c r="R5">
        <f>'Parâmetros'!B9</f>
        <v/>
      </c>
    </row>
    <row r="6" ht="22" customHeight="1">
      <c r="A6" s="13" t="inlineStr">
        <is>
          <t>MOV-003</t>
        </is>
      </c>
      <c r="B6" s="14" t="n">
        <v>46273</v>
      </c>
      <c r="C6" s="14" t="n">
        <v>46273</v>
      </c>
      <c r="D6" s="13" t="inlineStr">
        <is>
          <t>Saída</t>
        </is>
      </c>
      <c r="E6" s="13" t="inlineStr">
        <is>
          <t>Insumos</t>
        </is>
      </c>
      <c r="F6" s="15" t="inlineStr">
        <is>
          <t>Reposição fictícia de cosméticos</t>
        </is>
      </c>
      <c r="G6" s="16" t="n">
        <v>12</v>
      </c>
      <c r="H6" s="34" t="n">
        <v>22.5</v>
      </c>
      <c r="I6" s="35">
        <f>IF(COUNTA(G6:H6)=0,"",IF(OR(G6="",H6=""),"",IFERROR(G6*H6,"")))</f>
        <v/>
      </c>
      <c r="J6" s="13" t="inlineStr">
        <is>
          <t>Realizado</t>
        </is>
      </c>
      <c r="K6" s="13" t="inlineStr">
        <is>
          <t>Pix</t>
        </is>
      </c>
      <c r="L6" s="19">
        <f>IF(COUNTA(A6:H6,J6:K6)=0,"",IF(A6="","Informar ID",IF(COUNTIF($A$4:$A$153,A6)&gt;1,"Conferir ID duplicado",IF(OR(B6="",D6="",E6="",F6="",G6="",H6="",J6=""),"Completar lançamento",IF(J6="Cancelado","Ignorar",IF(AND(J6="Realizado",C6=""),"Informar data efetiva",IF(AND(J6="Realizado",K6=""),"Informar forma",IF(AND(J6&lt;&gt;"Realizado",C6&lt;&gt;""),"Conferir status/data",IF(AND(J6="Previsto",B6&lt;'Parâmetros'!$B$5),"Conferir atraso","OK")))))))))</f>
        <v/>
      </c>
      <c r="O6">
        <f>IFERROR(INDEX('Parâmetros'!$E$4:$E$6,ROW()-3),"")</f>
        <v/>
      </c>
      <c r="P6">
        <f>IFERROR(INDEX('Parâmetros'!$F$4:$F$8,ROW()-3),"")</f>
        <v/>
      </c>
      <c r="Q6">
        <f>IFERROR(INDEX('Parâmetros'!$G$4:$G$13,ROW()-3),"")</f>
        <v/>
      </c>
    </row>
    <row r="7" ht="22" customHeight="1">
      <c r="A7" s="13" t="inlineStr">
        <is>
          <t>MOV-004</t>
        </is>
      </c>
      <c r="B7" s="14" t="n">
        <v>46273</v>
      </c>
      <c r="C7" s="14" t="n">
        <v>46273</v>
      </c>
      <c r="D7" s="13" t="inlineStr">
        <is>
          <t>Saída</t>
        </is>
      </c>
      <c r="E7" s="13" t="inlineStr">
        <is>
          <t>Utilidades</t>
        </is>
      </c>
      <c r="F7" s="15" t="inlineStr">
        <is>
          <t>Conta operacional fictícia</t>
        </is>
      </c>
      <c r="G7" s="16" t="n">
        <v>1</v>
      </c>
      <c r="H7" s="34" t="n">
        <v>180</v>
      </c>
      <c r="I7" s="36">
        <f>IF(COUNTA(G7:H7)=0,"",IF(OR(G7="",H7=""),"",IFERROR(G7*H7,"")))</f>
        <v/>
      </c>
      <c r="J7" s="13" t="inlineStr">
        <is>
          <t>Realizado</t>
        </is>
      </c>
      <c r="K7" s="13" t="inlineStr">
        <is>
          <t>Transferência</t>
        </is>
      </c>
      <c r="L7" s="21">
        <f>IF(COUNTA(A7:H7,J7:K7)=0,"",IF(A7="","Informar ID",IF(COUNTIF($A$4:$A$153,A7)&gt;1,"Conferir ID duplicado",IF(OR(B7="",D7="",E7="",F7="",G7="",H7="",J7=""),"Completar lançamento",IF(J7="Cancelado","Ignorar",IF(AND(J7="Realizado",C7=""),"Informar data efetiva",IF(AND(J7="Realizado",K7=""),"Informar forma",IF(AND(J7&lt;&gt;"Realizado",C7&lt;&gt;""),"Conferir status/data",IF(AND(J7="Previsto",B7&lt;'Parâmetros'!$B$5),"Conferir atraso","OK")))))))))</f>
        <v/>
      </c>
      <c r="O7">
        <f>IFERROR(INDEX('Parâmetros'!$E$4:$E$6,ROW()-3),"")</f>
        <v/>
      </c>
      <c r="P7">
        <f>IFERROR(INDEX('Parâmetros'!$F$4:$F$8,ROW()-3),"")</f>
        <v/>
      </c>
      <c r="Q7">
        <f>IFERROR(INDEX('Parâmetros'!$G$4:$G$13,ROW()-3),"")</f>
        <v/>
      </c>
    </row>
    <row r="8" ht="22" customHeight="1">
      <c r="A8" s="13" t="inlineStr">
        <is>
          <t>MOV-005</t>
        </is>
      </c>
      <c r="B8" s="14" t="n">
        <v>46271</v>
      </c>
      <c r="C8" s="14" t="n"/>
      <c r="D8" s="13" t="inlineStr">
        <is>
          <t>Saída</t>
        </is>
      </c>
      <c r="E8" s="13" t="inlineStr">
        <is>
          <t>Aluguel</t>
        </is>
      </c>
      <c r="F8" s="15" t="inlineStr">
        <is>
          <t>Aluguel previsto em conferência</t>
        </is>
      </c>
      <c r="G8" s="16" t="n">
        <v>1</v>
      </c>
      <c r="H8" s="34" t="n">
        <v>1400</v>
      </c>
      <c r="I8" s="35">
        <f>IF(COUNTA(G8:H8)=0,"",IF(OR(G8="",H8=""),"",IFERROR(G8*H8,"")))</f>
        <v/>
      </c>
      <c r="J8" s="13" t="inlineStr">
        <is>
          <t>Previsto</t>
        </is>
      </c>
      <c r="K8" s="13" t="n"/>
      <c r="L8" s="19">
        <f>IF(COUNTA(A8:H8,J8:K8)=0,"",IF(A8="","Informar ID",IF(COUNTIF($A$4:$A$153,A8)&gt;1,"Conferir ID duplicado",IF(OR(B8="",D8="",E8="",F8="",G8="",H8="",J8=""),"Completar lançamento",IF(J8="Cancelado","Ignorar",IF(AND(J8="Realizado",C8=""),"Informar data efetiva",IF(AND(J8="Realizado",K8=""),"Informar forma",IF(AND(J8&lt;&gt;"Realizado",C8&lt;&gt;""),"Conferir status/data",IF(AND(J8="Previsto",B8&lt;'Parâmetros'!$B$5),"Conferir atraso","OK")))))))))</f>
        <v/>
      </c>
      <c r="O8">
        <f>IFERROR(INDEX('Parâmetros'!$E$4:$E$6,ROW()-3),"")</f>
        <v/>
      </c>
      <c r="P8">
        <f>IFERROR(INDEX('Parâmetros'!$F$4:$F$8,ROW()-3),"")</f>
        <v/>
      </c>
      <c r="Q8">
        <f>IFERROR(INDEX('Parâmetros'!$G$4:$G$13,ROW()-3),"")</f>
        <v/>
      </c>
    </row>
    <row r="9" ht="22" customHeight="1">
      <c r="A9" s="13" t="inlineStr">
        <is>
          <t>MOV-006</t>
        </is>
      </c>
      <c r="B9" s="14" t="n">
        <v>46274</v>
      </c>
      <c r="C9" s="14" t="n"/>
      <c r="D9" s="13" t="inlineStr">
        <is>
          <t>Entrada</t>
        </is>
      </c>
      <c r="E9" s="13" t="inlineStr">
        <is>
          <t>Serviços</t>
        </is>
      </c>
      <c r="F9" s="15" t="inlineStr">
        <is>
          <t>Agenda prevista de coloração fictícia</t>
        </is>
      </c>
      <c r="G9" s="16" t="n">
        <v>8</v>
      </c>
      <c r="H9" s="34" t="n">
        <v>90</v>
      </c>
      <c r="I9" s="36">
        <f>IF(COUNTA(G9:H9)=0,"",IF(OR(G9="",H9=""),"",IFERROR(G9*H9,"")))</f>
        <v/>
      </c>
      <c r="J9" s="13" t="inlineStr">
        <is>
          <t>Previsto</t>
        </is>
      </c>
      <c r="K9" s="13" t="n"/>
      <c r="L9" s="21">
        <f>IF(COUNTA(A9:H9,J9:K9)=0,"",IF(A9="","Informar ID",IF(COUNTIF($A$4:$A$153,A9)&gt;1,"Conferir ID duplicado",IF(OR(B9="",D9="",E9="",F9="",G9="",H9="",J9=""),"Completar lançamento",IF(J9="Cancelado","Ignorar",IF(AND(J9="Realizado",C9=""),"Informar data efetiva",IF(AND(J9="Realizado",K9=""),"Informar forma",IF(AND(J9&lt;&gt;"Realizado",C9&lt;&gt;""),"Conferir status/data",IF(AND(J9="Previsto",B9&lt;'Parâmetros'!$B$5),"Conferir atraso","OK")))))))))</f>
        <v/>
      </c>
      <c r="O9">
        <f>IFERROR(INDEX('Parâmetros'!$E$4:$E$6,ROW()-3),"")</f>
        <v/>
      </c>
      <c r="P9">
        <f>IFERROR(INDEX('Parâmetros'!$F$4:$F$8,ROW()-3),"")</f>
        <v/>
      </c>
      <c r="Q9">
        <f>IFERROR(INDEX('Parâmetros'!$G$4:$G$13,ROW()-3),"")</f>
        <v/>
      </c>
    </row>
    <row r="10" ht="22" customHeight="1">
      <c r="A10" s="13" t="inlineStr">
        <is>
          <t>MOV-007</t>
        </is>
      </c>
      <c r="B10" s="14" t="n">
        <v>46275</v>
      </c>
      <c r="C10" s="14" t="n"/>
      <c r="D10" s="13" t="inlineStr">
        <is>
          <t>Saída</t>
        </is>
      </c>
      <c r="E10" s="13" t="inlineStr">
        <is>
          <t>Insumos</t>
        </is>
      </c>
      <c r="F10" s="15" t="inlineStr">
        <is>
          <t>Compra prevista de descartáveis</t>
        </is>
      </c>
      <c r="G10" s="16" t="n">
        <v>10</v>
      </c>
      <c r="H10" s="34" t="n">
        <v>25</v>
      </c>
      <c r="I10" s="35">
        <f>IF(COUNTA(G10:H10)=0,"",IF(OR(G10="",H10=""),"",IFERROR(G10*H10,"")))</f>
        <v/>
      </c>
      <c r="J10" s="13" t="inlineStr">
        <is>
          <t>Previsto</t>
        </is>
      </c>
      <c r="K10" s="13" t="n"/>
      <c r="L10" s="19">
        <f>IF(COUNTA(A10:H10,J10:K10)=0,"",IF(A10="","Informar ID",IF(COUNTIF($A$4:$A$153,A10)&gt;1,"Conferir ID duplicado",IF(OR(B10="",D10="",E10="",F10="",G10="",H10="",J10=""),"Completar lançamento",IF(J10="Cancelado","Ignorar",IF(AND(J10="Realizado",C10=""),"Informar data efetiva",IF(AND(J10="Realizado",K10=""),"Informar forma",IF(AND(J10&lt;&gt;"Realizado",C10&lt;&gt;""),"Conferir status/data",IF(AND(J10="Previsto",B10&lt;'Parâmetros'!$B$5),"Conferir atraso","OK")))))))))</f>
        <v/>
      </c>
      <c r="O10">
        <f>IFERROR(INDEX('Parâmetros'!$E$4:$E$6,ROW()-3),"")</f>
        <v/>
      </c>
      <c r="P10">
        <f>IFERROR(INDEX('Parâmetros'!$F$4:$F$8,ROW()-3),"")</f>
        <v/>
      </c>
      <c r="Q10">
        <f>IFERROR(INDEX('Parâmetros'!$G$4:$G$13,ROW()-3),"")</f>
        <v/>
      </c>
    </row>
    <row r="11" ht="22" customHeight="1">
      <c r="A11" s="13" t="inlineStr">
        <is>
          <t>MOV-008</t>
        </is>
      </c>
      <c r="B11" s="14" t="n">
        <v>46276</v>
      </c>
      <c r="C11" s="14" t="n"/>
      <c r="D11" s="13" t="inlineStr">
        <is>
          <t>Saída</t>
        </is>
      </c>
      <c r="E11" s="13" t="inlineStr">
        <is>
          <t>Marketing</t>
        </is>
      </c>
      <c r="F11" s="15" t="inlineStr">
        <is>
          <t>Anúncio fictício cancelado</t>
        </is>
      </c>
      <c r="G11" s="16" t="n">
        <v>1</v>
      </c>
      <c r="H11" s="34" t="n">
        <v>250</v>
      </c>
      <c r="I11" s="36">
        <f>IF(COUNTA(G11:H11)=0,"",IF(OR(G11="",H11=""),"",IFERROR(G11*H11,"")))</f>
        <v/>
      </c>
      <c r="J11" s="13" t="inlineStr">
        <is>
          <t>Cancelado</t>
        </is>
      </c>
      <c r="K11" s="13" t="n"/>
      <c r="L11" s="21">
        <f>IF(COUNTA(A11:H11,J11:K11)=0,"",IF(A11="","Informar ID",IF(COUNTIF($A$4:$A$153,A11)&gt;1,"Conferir ID duplicado",IF(OR(B11="",D11="",E11="",F11="",G11="",H11="",J11=""),"Completar lançamento",IF(J11="Cancelado","Ignorar",IF(AND(J11="Realizado",C11=""),"Informar data efetiva",IF(AND(J11="Realizado",K11=""),"Informar forma",IF(AND(J11&lt;&gt;"Realizado",C11&lt;&gt;""),"Conferir status/data",IF(AND(J11="Previsto",B11&lt;'Parâmetros'!$B$5),"Conferir atraso","OK")))))))))</f>
        <v/>
      </c>
      <c r="O11">
        <f>IFERROR(INDEX('Parâmetros'!$E$4:$E$6,ROW()-3),"")</f>
        <v/>
      </c>
      <c r="P11">
        <f>IFERROR(INDEX('Parâmetros'!$F$4:$F$8,ROW()-3),"")</f>
        <v/>
      </c>
      <c r="Q11">
        <f>IFERROR(INDEX('Parâmetros'!$G$4:$G$13,ROW()-3),"")</f>
        <v/>
      </c>
    </row>
    <row r="12" ht="22" customHeight="1">
      <c r="A12" s="13" t="inlineStr">
        <is>
          <t>MOV-009</t>
        </is>
      </c>
      <c r="B12" s="14" t="n">
        <v>46278</v>
      </c>
      <c r="C12" s="14" t="n"/>
      <c r="D12" s="13" t="inlineStr">
        <is>
          <t>Entrada</t>
        </is>
      </c>
      <c r="E12" s="13" t="inlineStr">
        <is>
          <t>Venda de produtos</t>
        </is>
      </c>
      <c r="F12" s="15" t="inlineStr">
        <is>
          <t>Venda prevista de produtos fictícios</t>
        </is>
      </c>
      <c r="G12" s="16" t="n">
        <v>4</v>
      </c>
      <c r="H12" s="34" t="n">
        <v>45</v>
      </c>
      <c r="I12" s="35">
        <f>IF(COUNTA(G12:H12)=0,"",IF(OR(G12="",H12=""),"",IFERROR(G12*H12,"")))</f>
        <v/>
      </c>
      <c r="J12" s="13" t="inlineStr">
        <is>
          <t>Previsto</t>
        </is>
      </c>
      <c r="K12" s="13" t="n"/>
      <c r="L12" s="19">
        <f>IF(COUNTA(A12:H12,J12:K12)=0,"",IF(A12="","Informar ID",IF(COUNTIF($A$4:$A$153,A12)&gt;1,"Conferir ID duplicado",IF(OR(B12="",D12="",E12="",F12="",G12="",H12="",J12=""),"Completar lançamento",IF(J12="Cancelado","Ignorar",IF(AND(J12="Realizado",C12=""),"Informar data efetiva",IF(AND(J12="Realizado",K12=""),"Informar forma",IF(AND(J12&lt;&gt;"Realizado",C12&lt;&gt;""),"Conferir status/data",IF(AND(J12="Previsto",B12&lt;'Parâmetros'!$B$5),"Conferir atraso","OK")))))))))</f>
        <v/>
      </c>
      <c r="O12">
        <f>IFERROR(INDEX('Parâmetros'!$E$4:$E$6,ROW()-3),"")</f>
        <v/>
      </c>
      <c r="P12">
        <f>IFERROR(INDEX('Parâmetros'!$F$4:$F$8,ROW()-3),"")</f>
        <v/>
      </c>
      <c r="Q12">
        <f>IFERROR(INDEX('Parâmetros'!$G$4:$G$13,ROW()-3),"")</f>
        <v/>
      </c>
    </row>
    <row r="13" ht="22" customHeight="1">
      <c r="A13" s="13" t="inlineStr">
        <is>
          <t>MOV-010</t>
        </is>
      </c>
      <c r="B13" s="14" t="n">
        <v>46280</v>
      </c>
      <c r="C13" s="14" t="n"/>
      <c r="D13" s="13" t="inlineStr">
        <is>
          <t>Saída</t>
        </is>
      </c>
      <c r="E13" s="13" t="inlineStr">
        <is>
          <t>Manutenção</t>
        </is>
      </c>
      <c r="F13" s="15" t="inlineStr">
        <is>
          <t>Revisão preventiva de equipamentos</t>
        </is>
      </c>
      <c r="G13" s="16" t="n">
        <v>1</v>
      </c>
      <c r="H13" s="34" t="n">
        <v>320</v>
      </c>
      <c r="I13" s="36">
        <f>IF(COUNTA(G13:H13)=0,"",IF(OR(G13="",H13=""),"",IFERROR(G13*H13,"")))</f>
        <v/>
      </c>
      <c r="J13" s="13" t="inlineStr">
        <is>
          <t>Previsto</t>
        </is>
      </c>
      <c r="K13" s="13" t="n"/>
      <c r="L13" s="21">
        <f>IF(COUNTA(A13:H13,J13:K13)=0,"",IF(A13="","Informar ID",IF(COUNTIF($A$4:$A$153,A13)&gt;1,"Conferir ID duplicado",IF(OR(B13="",D13="",E13="",F13="",G13="",H13="",J13=""),"Completar lançamento",IF(J13="Cancelado","Ignorar",IF(AND(J13="Realizado",C13=""),"Informar data efetiva",IF(AND(J13="Realizado",K13=""),"Informar forma",IF(AND(J13&lt;&gt;"Realizado",C13&lt;&gt;""),"Conferir status/data",IF(AND(J13="Previsto",B13&lt;'Parâmetros'!$B$5),"Conferir atraso","OK")))))))))</f>
        <v/>
      </c>
      <c r="O13">
        <f>IFERROR(INDEX('Parâmetros'!$E$4:$E$6,ROW()-3),"")</f>
        <v/>
      </c>
      <c r="P13">
        <f>IFERROR(INDEX('Parâmetros'!$F$4:$F$8,ROW()-3),"")</f>
        <v/>
      </c>
      <c r="Q13">
        <f>IFERROR(INDEX('Parâmetros'!$G$4:$G$13,ROW()-3),"")</f>
        <v/>
      </c>
    </row>
    <row r="14" ht="22" customHeight="1">
      <c r="A14" s="13" t="n"/>
      <c r="B14" s="14" t="n"/>
      <c r="C14" s="14" t="n"/>
      <c r="D14" s="13" t="n"/>
      <c r="E14" s="13" t="n"/>
      <c r="F14" s="15" t="n"/>
      <c r="G14" s="16" t="n"/>
      <c r="H14" s="34" t="n"/>
      <c r="I14" s="35">
        <f>IF(COUNTA(G14:H14)=0,"",IF(OR(G14="",H14=""),"",IFERROR(G14*H14,"")))</f>
        <v/>
      </c>
      <c r="J14" s="13" t="n"/>
      <c r="K14" s="13" t="n"/>
      <c r="L14" s="19">
        <f>IF(COUNTA(A14:H14,J14:K14)=0,"",IF(A14="","Informar ID",IF(COUNTIF($A$4:$A$153,A14)&gt;1,"Conferir ID duplicado",IF(OR(B14="",D14="",E14="",F14="",G14="",H14="",J14=""),"Completar lançamento",IF(J14="Cancelado","Ignorar",IF(AND(J14="Realizado",C14=""),"Informar data efetiva",IF(AND(J14="Realizado",K14=""),"Informar forma",IF(AND(J14&lt;&gt;"Realizado",C14&lt;&gt;""),"Conferir status/data",IF(AND(J14="Previsto",B14&lt;'Parâmetros'!$B$5),"Conferir atraso","OK")))))))))</f>
        <v/>
      </c>
      <c r="O14">
        <f>IFERROR(INDEX('Parâmetros'!$E$4:$E$6,ROW()-3),"")</f>
        <v/>
      </c>
      <c r="P14">
        <f>IFERROR(INDEX('Parâmetros'!$F$4:$F$8,ROW()-3),"")</f>
        <v/>
      </c>
      <c r="Q14">
        <f>IFERROR(INDEX('Parâmetros'!$G$4:$G$13,ROW()-3),"")</f>
        <v/>
      </c>
    </row>
    <row r="15" ht="22" customHeight="1">
      <c r="A15" s="13" t="n"/>
      <c r="B15" s="14" t="n"/>
      <c r="C15" s="14" t="n"/>
      <c r="D15" s="13" t="n"/>
      <c r="E15" s="13" t="n"/>
      <c r="F15" s="15" t="n"/>
      <c r="G15" s="16" t="n"/>
      <c r="H15" s="34" t="n"/>
      <c r="I15" s="36">
        <f>IF(COUNTA(G15:H15)=0,"",IF(OR(G15="",H15=""),"",IFERROR(G15*H15,"")))</f>
        <v/>
      </c>
      <c r="J15" s="13" t="n"/>
      <c r="K15" s="13" t="n"/>
      <c r="L15" s="21">
        <f>IF(COUNTA(A15:H15,J15:K15)=0,"",IF(A15="","Informar ID",IF(COUNTIF($A$4:$A$153,A15)&gt;1,"Conferir ID duplicado",IF(OR(B15="",D15="",E15="",F15="",G15="",H15="",J15=""),"Completar lançamento",IF(J15="Cancelado","Ignorar",IF(AND(J15="Realizado",C15=""),"Informar data efetiva",IF(AND(J15="Realizado",K15=""),"Informar forma",IF(AND(J15&lt;&gt;"Realizado",C15&lt;&gt;""),"Conferir status/data",IF(AND(J15="Previsto",B15&lt;'Parâmetros'!$B$5),"Conferir atraso","OK")))))))))</f>
        <v/>
      </c>
      <c r="O15">
        <f>IFERROR(INDEX('Parâmetros'!$E$4:$E$6,ROW()-3),"")</f>
        <v/>
      </c>
      <c r="P15">
        <f>IFERROR(INDEX('Parâmetros'!$F$4:$F$8,ROW()-3),"")</f>
        <v/>
      </c>
      <c r="Q15">
        <f>IFERROR(INDEX('Parâmetros'!$G$4:$G$13,ROW()-3),"")</f>
        <v/>
      </c>
    </row>
    <row r="16" ht="22" customHeight="1">
      <c r="A16" s="13" t="n"/>
      <c r="B16" s="14" t="n"/>
      <c r="C16" s="14" t="n"/>
      <c r="D16" s="13" t="n"/>
      <c r="E16" s="13" t="n"/>
      <c r="F16" s="15" t="n"/>
      <c r="G16" s="16" t="n"/>
      <c r="H16" s="34" t="n"/>
      <c r="I16" s="35">
        <f>IF(COUNTA(G16:H16)=0,"",IF(OR(G16="",H16=""),"",IFERROR(G16*H16,"")))</f>
        <v/>
      </c>
      <c r="J16" s="13" t="n"/>
      <c r="K16" s="13" t="n"/>
      <c r="L16" s="19">
        <f>IF(COUNTA(A16:H16,J16:K16)=0,"",IF(A16="","Informar ID",IF(COUNTIF($A$4:$A$153,A16)&gt;1,"Conferir ID duplicado",IF(OR(B16="",D16="",E16="",F16="",G16="",H16="",J16=""),"Completar lançamento",IF(J16="Cancelado","Ignorar",IF(AND(J16="Realizado",C16=""),"Informar data efetiva",IF(AND(J16="Realizado",K16=""),"Informar forma",IF(AND(J16&lt;&gt;"Realizado",C16&lt;&gt;""),"Conferir status/data",IF(AND(J16="Previsto",B16&lt;'Parâmetros'!$B$5),"Conferir atraso","OK")))))))))</f>
        <v/>
      </c>
      <c r="O16">
        <f>IFERROR(INDEX('Parâmetros'!$E$4:$E$6,ROW()-3),"")</f>
        <v/>
      </c>
      <c r="P16">
        <f>IFERROR(INDEX('Parâmetros'!$F$4:$F$8,ROW()-3),"")</f>
        <v/>
      </c>
      <c r="Q16">
        <f>IFERROR(INDEX('Parâmetros'!$G$4:$G$13,ROW()-3),"")</f>
        <v/>
      </c>
    </row>
    <row r="17" ht="22" customHeight="1">
      <c r="A17" s="13" t="n"/>
      <c r="B17" s="14" t="n"/>
      <c r="C17" s="14" t="n"/>
      <c r="D17" s="13" t="n"/>
      <c r="E17" s="13" t="n"/>
      <c r="F17" s="15" t="n"/>
      <c r="G17" s="16" t="n"/>
      <c r="H17" s="34" t="n"/>
      <c r="I17" s="36">
        <f>IF(COUNTA(G17:H17)=0,"",IF(OR(G17="",H17=""),"",IFERROR(G17*H17,"")))</f>
        <v/>
      </c>
      <c r="J17" s="13" t="n"/>
      <c r="K17" s="13" t="n"/>
      <c r="L17" s="21">
        <f>IF(COUNTA(A17:H17,J17:K17)=0,"",IF(A17="","Informar ID",IF(COUNTIF($A$4:$A$153,A17)&gt;1,"Conferir ID duplicado",IF(OR(B17="",D17="",E17="",F17="",G17="",H17="",J17=""),"Completar lançamento",IF(J17="Cancelado","Ignorar",IF(AND(J17="Realizado",C17=""),"Informar data efetiva",IF(AND(J17="Realizado",K17=""),"Informar forma",IF(AND(J17&lt;&gt;"Realizado",C17&lt;&gt;""),"Conferir status/data",IF(AND(J17="Previsto",B17&lt;'Parâmetros'!$B$5),"Conferir atraso","OK")))))))))</f>
        <v/>
      </c>
      <c r="O17">
        <f>IFERROR(INDEX('Parâmetros'!$E$4:$E$6,ROW()-3),"")</f>
        <v/>
      </c>
      <c r="P17">
        <f>IFERROR(INDEX('Parâmetros'!$F$4:$F$8,ROW()-3),"")</f>
        <v/>
      </c>
      <c r="Q17">
        <f>IFERROR(INDEX('Parâmetros'!$G$4:$G$13,ROW()-3),"")</f>
        <v/>
      </c>
    </row>
    <row r="18" ht="22" customHeight="1">
      <c r="A18" s="13" t="n"/>
      <c r="B18" s="14" t="n"/>
      <c r="C18" s="14" t="n"/>
      <c r="D18" s="13" t="n"/>
      <c r="E18" s="13" t="n"/>
      <c r="F18" s="15" t="n"/>
      <c r="G18" s="16" t="n"/>
      <c r="H18" s="34" t="n"/>
      <c r="I18" s="35">
        <f>IF(COUNTA(G18:H18)=0,"",IF(OR(G18="",H18=""),"",IFERROR(G18*H18,"")))</f>
        <v/>
      </c>
      <c r="J18" s="13" t="n"/>
      <c r="K18" s="13" t="n"/>
      <c r="L18" s="19">
        <f>IF(COUNTA(A18:H18,J18:K18)=0,"",IF(A18="","Informar ID",IF(COUNTIF($A$4:$A$153,A18)&gt;1,"Conferir ID duplicado",IF(OR(B18="",D18="",E18="",F18="",G18="",H18="",J18=""),"Completar lançamento",IF(J18="Cancelado","Ignorar",IF(AND(J18="Realizado",C18=""),"Informar data efetiva",IF(AND(J18="Realizado",K18=""),"Informar forma",IF(AND(J18&lt;&gt;"Realizado",C18&lt;&gt;""),"Conferir status/data",IF(AND(J18="Previsto",B18&lt;'Parâmetros'!$B$5),"Conferir atraso","OK")))))))))</f>
        <v/>
      </c>
      <c r="O18">
        <f>IFERROR(INDEX('Parâmetros'!$E$4:$E$6,ROW()-3),"")</f>
        <v/>
      </c>
      <c r="P18">
        <f>IFERROR(INDEX('Parâmetros'!$F$4:$F$8,ROW()-3),"")</f>
        <v/>
      </c>
      <c r="Q18">
        <f>IFERROR(INDEX('Parâmetros'!$G$4:$G$13,ROW()-3),"")</f>
        <v/>
      </c>
    </row>
    <row r="19" ht="22" customHeight="1">
      <c r="A19" s="13" t="n"/>
      <c r="B19" s="14" t="n"/>
      <c r="C19" s="14" t="n"/>
      <c r="D19" s="13" t="n"/>
      <c r="E19" s="13" t="n"/>
      <c r="F19" s="15" t="n"/>
      <c r="G19" s="16" t="n"/>
      <c r="H19" s="34" t="n"/>
      <c r="I19" s="36">
        <f>IF(COUNTA(G19:H19)=0,"",IF(OR(G19="",H19=""),"",IFERROR(G19*H19,"")))</f>
        <v/>
      </c>
      <c r="J19" s="13" t="n"/>
      <c r="K19" s="13" t="n"/>
      <c r="L19" s="21">
        <f>IF(COUNTA(A19:H19,J19:K19)=0,"",IF(A19="","Informar ID",IF(COUNTIF($A$4:$A$153,A19)&gt;1,"Conferir ID duplicado",IF(OR(B19="",D19="",E19="",F19="",G19="",H19="",J19=""),"Completar lançamento",IF(J19="Cancelado","Ignorar",IF(AND(J19="Realizado",C19=""),"Informar data efetiva",IF(AND(J19="Realizado",K19=""),"Informar forma",IF(AND(J19&lt;&gt;"Realizado",C19&lt;&gt;""),"Conferir status/data",IF(AND(J19="Previsto",B19&lt;'Parâmetros'!$B$5),"Conferir atraso","OK")))))))))</f>
        <v/>
      </c>
      <c r="O19">
        <f>IFERROR(INDEX('Parâmetros'!$E$4:$E$6,ROW()-3),"")</f>
        <v/>
      </c>
      <c r="P19">
        <f>IFERROR(INDEX('Parâmetros'!$F$4:$F$8,ROW()-3),"")</f>
        <v/>
      </c>
      <c r="Q19">
        <f>IFERROR(INDEX('Parâmetros'!$G$4:$G$13,ROW()-3),"")</f>
        <v/>
      </c>
    </row>
    <row r="20" ht="22" customHeight="1">
      <c r="A20" s="13" t="n"/>
      <c r="B20" s="14" t="n"/>
      <c r="C20" s="14" t="n"/>
      <c r="D20" s="13" t="n"/>
      <c r="E20" s="13" t="n"/>
      <c r="F20" s="15" t="n"/>
      <c r="G20" s="16" t="n"/>
      <c r="H20" s="34" t="n"/>
      <c r="I20" s="35">
        <f>IF(COUNTA(G20:H20)=0,"",IF(OR(G20="",H20=""),"",IFERROR(G20*H20,"")))</f>
        <v/>
      </c>
      <c r="J20" s="13" t="n"/>
      <c r="K20" s="13" t="n"/>
      <c r="L20" s="19">
        <f>IF(COUNTA(A20:H20,J20:K20)=0,"",IF(A20="","Informar ID",IF(COUNTIF($A$4:$A$153,A20)&gt;1,"Conferir ID duplicado",IF(OR(B20="",D20="",E20="",F20="",G20="",H20="",J20=""),"Completar lançamento",IF(J20="Cancelado","Ignorar",IF(AND(J20="Realizado",C20=""),"Informar data efetiva",IF(AND(J20="Realizado",K20=""),"Informar forma",IF(AND(J20&lt;&gt;"Realizado",C20&lt;&gt;""),"Conferir status/data",IF(AND(J20="Previsto",B20&lt;'Parâmetros'!$B$5),"Conferir atraso","OK")))))))))</f>
        <v/>
      </c>
      <c r="O20">
        <f>IFERROR(INDEX('Parâmetros'!$E$4:$E$6,ROW()-3),"")</f>
        <v/>
      </c>
      <c r="P20">
        <f>IFERROR(INDEX('Parâmetros'!$F$4:$F$8,ROW()-3),"")</f>
        <v/>
      </c>
      <c r="Q20">
        <f>IFERROR(INDEX('Parâmetros'!$G$4:$G$13,ROW()-3),"")</f>
        <v/>
      </c>
    </row>
    <row r="21" ht="22" customHeight="1">
      <c r="A21" s="13" t="n"/>
      <c r="B21" s="14" t="n"/>
      <c r="C21" s="14" t="n"/>
      <c r="D21" s="13" t="n"/>
      <c r="E21" s="13" t="n"/>
      <c r="F21" s="15" t="n"/>
      <c r="G21" s="16" t="n"/>
      <c r="H21" s="34" t="n"/>
      <c r="I21" s="36">
        <f>IF(COUNTA(G21:H21)=0,"",IF(OR(G21="",H21=""),"",IFERROR(G21*H21,"")))</f>
        <v/>
      </c>
      <c r="J21" s="13" t="n"/>
      <c r="K21" s="13" t="n"/>
      <c r="L21" s="21">
        <f>IF(COUNTA(A21:H21,J21:K21)=0,"",IF(A21="","Informar ID",IF(COUNTIF($A$4:$A$153,A21)&gt;1,"Conferir ID duplicado",IF(OR(B21="",D21="",E21="",F21="",G21="",H21="",J21=""),"Completar lançamento",IF(J21="Cancelado","Ignorar",IF(AND(J21="Realizado",C21=""),"Informar data efetiva",IF(AND(J21="Realizado",K21=""),"Informar forma",IF(AND(J21&lt;&gt;"Realizado",C21&lt;&gt;""),"Conferir status/data",IF(AND(J21="Previsto",B21&lt;'Parâmetros'!$B$5),"Conferir atraso","OK")))))))))</f>
        <v/>
      </c>
      <c r="O21">
        <f>IFERROR(INDEX('Parâmetros'!$E$4:$E$6,ROW()-3),"")</f>
        <v/>
      </c>
      <c r="P21">
        <f>IFERROR(INDEX('Parâmetros'!$F$4:$F$8,ROW()-3),"")</f>
        <v/>
      </c>
      <c r="Q21">
        <f>IFERROR(INDEX('Parâmetros'!$G$4:$G$13,ROW()-3),"")</f>
        <v/>
      </c>
    </row>
    <row r="22" ht="22" customHeight="1">
      <c r="A22" s="13" t="n"/>
      <c r="B22" s="14" t="n"/>
      <c r="C22" s="14" t="n"/>
      <c r="D22" s="13" t="n"/>
      <c r="E22" s="13" t="n"/>
      <c r="F22" s="15" t="n"/>
      <c r="G22" s="16" t="n"/>
      <c r="H22" s="34" t="n"/>
      <c r="I22" s="35">
        <f>IF(COUNTA(G22:H22)=0,"",IF(OR(G22="",H22=""),"",IFERROR(G22*H22,"")))</f>
        <v/>
      </c>
      <c r="J22" s="13" t="n"/>
      <c r="K22" s="13" t="n"/>
      <c r="L22" s="19">
        <f>IF(COUNTA(A22:H22,J22:K22)=0,"",IF(A22="","Informar ID",IF(COUNTIF($A$4:$A$153,A22)&gt;1,"Conferir ID duplicado",IF(OR(B22="",D22="",E22="",F22="",G22="",H22="",J22=""),"Completar lançamento",IF(J22="Cancelado","Ignorar",IF(AND(J22="Realizado",C22=""),"Informar data efetiva",IF(AND(J22="Realizado",K22=""),"Informar forma",IF(AND(J22&lt;&gt;"Realizado",C22&lt;&gt;""),"Conferir status/data",IF(AND(J22="Previsto",B22&lt;'Parâmetros'!$B$5),"Conferir atraso","OK")))))))))</f>
        <v/>
      </c>
      <c r="O22">
        <f>IFERROR(INDEX('Parâmetros'!$E$4:$E$6,ROW()-3),"")</f>
        <v/>
      </c>
      <c r="P22">
        <f>IFERROR(INDEX('Parâmetros'!$F$4:$F$8,ROW()-3),"")</f>
        <v/>
      </c>
      <c r="Q22">
        <f>IFERROR(INDEX('Parâmetros'!$G$4:$G$13,ROW()-3),"")</f>
        <v/>
      </c>
    </row>
    <row r="23" ht="22" customHeight="1">
      <c r="A23" s="13" t="n"/>
      <c r="B23" s="14" t="n"/>
      <c r="C23" s="14" t="n"/>
      <c r="D23" s="13" t="n"/>
      <c r="E23" s="13" t="n"/>
      <c r="F23" s="15" t="n"/>
      <c r="G23" s="16" t="n"/>
      <c r="H23" s="34" t="n"/>
      <c r="I23" s="36">
        <f>IF(COUNTA(G23:H23)=0,"",IF(OR(G23="",H23=""),"",IFERROR(G23*H23,"")))</f>
        <v/>
      </c>
      <c r="J23" s="13" t="n"/>
      <c r="K23" s="13" t="n"/>
      <c r="L23" s="21">
        <f>IF(COUNTA(A23:H23,J23:K23)=0,"",IF(A23="","Informar ID",IF(COUNTIF($A$4:$A$153,A23)&gt;1,"Conferir ID duplicado",IF(OR(B23="",D23="",E23="",F23="",G23="",H23="",J23=""),"Completar lançamento",IF(J23="Cancelado","Ignorar",IF(AND(J23="Realizado",C23=""),"Informar data efetiva",IF(AND(J23="Realizado",K23=""),"Informar forma",IF(AND(J23&lt;&gt;"Realizado",C23&lt;&gt;""),"Conferir status/data",IF(AND(J23="Previsto",B23&lt;'Parâmetros'!$B$5),"Conferir atraso","OK")))))))))</f>
        <v/>
      </c>
      <c r="O23">
        <f>IFERROR(INDEX('Parâmetros'!$E$4:$E$6,ROW()-3),"")</f>
        <v/>
      </c>
      <c r="P23">
        <f>IFERROR(INDEX('Parâmetros'!$F$4:$F$8,ROW()-3),"")</f>
        <v/>
      </c>
      <c r="Q23">
        <f>IFERROR(INDEX('Parâmetros'!$G$4:$G$13,ROW()-3),"")</f>
        <v/>
      </c>
    </row>
    <row r="24" ht="22" customHeight="1">
      <c r="A24" s="13" t="n"/>
      <c r="B24" s="14" t="n"/>
      <c r="C24" s="14" t="n"/>
      <c r="D24" s="13" t="n"/>
      <c r="E24" s="13" t="n"/>
      <c r="F24" s="15" t="n"/>
      <c r="G24" s="16" t="n"/>
      <c r="H24" s="34" t="n"/>
      <c r="I24" s="35">
        <f>IF(COUNTA(G24:H24)=0,"",IF(OR(G24="",H24=""),"",IFERROR(G24*H24,"")))</f>
        <v/>
      </c>
      <c r="J24" s="13" t="n"/>
      <c r="K24" s="13" t="n"/>
      <c r="L24" s="19">
        <f>IF(COUNTA(A24:H24,J24:K24)=0,"",IF(A24="","Informar ID",IF(COUNTIF($A$4:$A$153,A24)&gt;1,"Conferir ID duplicado",IF(OR(B24="",D24="",E24="",F24="",G24="",H24="",J24=""),"Completar lançamento",IF(J24="Cancelado","Ignorar",IF(AND(J24="Realizado",C24=""),"Informar data efetiva",IF(AND(J24="Realizado",K24=""),"Informar forma",IF(AND(J24&lt;&gt;"Realizado",C24&lt;&gt;""),"Conferir status/data",IF(AND(J24="Previsto",B24&lt;'Parâmetros'!$B$5),"Conferir atraso","OK")))))))))</f>
        <v/>
      </c>
      <c r="O24">
        <f>IFERROR(INDEX('Parâmetros'!$E$4:$E$6,ROW()-3),"")</f>
        <v/>
      </c>
      <c r="P24">
        <f>IFERROR(INDEX('Parâmetros'!$F$4:$F$8,ROW()-3),"")</f>
        <v/>
      </c>
      <c r="Q24">
        <f>IFERROR(INDEX('Parâmetros'!$G$4:$G$13,ROW()-3),"")</f>
        <v/>
      </c>
    </row>
    <row r="25" ht="22" customHeight="1">
      <c r="A25" s="13" t="n"/>
      <c r="B25" s="14" t="n"/>
      <c r="C25" s="14" t="n"/>
      <c r="D25" s="13" t="n"/>
      <c r="E25" s="13" t="n"/>
      <c r="F25" s="15" t="n"/>
      <c r="G25" s="16" t="n"/>
      <c r="H25" s="34" t="n"/>
      <c r="I25" s="36">
        <f>IF(COUNTA(G25:H25)=0,"",IF(OR(G25="",H25=""),"",IFERROR(G25*H25,"")))</f>
        <v/>
      </c>
      <c r="J25" s="13" t="n"/>
      <c r="K25" s="13" t="n"/>
      <c r="L25" s="21">
        <f>IF(COUNTA(A25:H25,J25:K25)=0,"",IF(A25="","Informar ID",IF(COUNTIF($A$4:$A$153,A25)&gt;1,"Conferir ID duplicado",IF(OR(B25="",D25="",E25="",F25="",G25="",H25="",J25=""),"Completar lançamento",IF(J25="Cancelado","Ignorar",IF(AND(J25="Realizado",C25=""),"Informar data efetiva",IF(AND(J25="Realizado",K25=""),"Informar forma",IF(AND(J25&lt;&gt;"Realizado",C25&lt;&gt;""),"Conferir status/data",IF(AND(J25="Previsto",B25&lt;'Parâmetros'!$B$5),"Conferir atraso","OK")))))))))</f>
        <v/>
      </c>
      <c r="O25">
        <f>IFERROR(INDEX('Parâmetros'!$E$4:$E$6,ROW()-3),"")</f>
        <v/>
      </c>
      <c r="P25">
        <f>IFERROR(INDEX('Parâmetros'!$F$4:$F$8,ROW()-3),"")</f>
        <v/>
      </c>
      <c r="Q25">
        <f>IFERROR(INDEX('Parâmetros'!$G$4:$G$13,ROW()-3),"")</f>
        <v/>
      </c>
    </row>
    <row r="26" ht="22" customHeight="1">
      <c r="A26" s="13" t="n"/>
      <c r="B26" s="14" t="n"/>
      <c r="C26" s="14" t="n"/>
      <c r="D26" s="13" t="n"/>
      <c r="E26" s="13" t="n"/>
      <c r="F26" s="15" t="n"/>
      <c r="G26" s="16" t="n"/>
      <c r="H26" s="34" t="n"/>
      <c r="I26" s="35">
        <f>IF(COUNTA(G26:H26)=0,"",IF(OR(G26="",H26=""),"",IFERROR(G26*H26,"")))</f>
        <v/>
      </c>
      <c r="J26" s="13" t="n"/>
      <c r="K26" s="13" t="n"/>
      <c r="L26" s="19">
        <f>IF(COUNTA(A26:H26,J26:K26)=0,"",IF(A26="","Informar ID",IF(COUNTIF($A$4:$A$153,A26)&gt;1,"Conferir ID duplicado",IF(OR(B26="",D26="",E26="",F26="",G26="",H26="",J26=""),"Completar lançamento",IF(J26="Cancelado","Ignorar",IF(AND(J26="Realizado",C26=""),"Informar data efetiva",IF(AND(J26="Realizado",K26=""),"Informar forma",IF(AND(J26&lt;&gt;"Realizado",C26&lt;&gt;""),"Conferir status/data",IF(AND(J26="Previsto",B26&lt;'Parâmetros'!$B$5),"Conferir atraso","OK")))))))))</f>
        <v/>
      </c>
      <c r="O26">
        <f>IFERROR(INDEX('Parâmetros'!$E$4:$E$6,ROW()-3),"")</f>
        <v/>
      </c>
      <c r="P26">
        <f>IFERROR(INDEX('Parâmetros'!$F$4:$F$8,ROW()-3),"")</f>
        <v/>
      </c>
      <c r="Q26">
        <f>IFERROR(INDEX('Parâmetros'!$G$4:$G$13,ROW()-3),"")</f>
        <v/>
      </c>
    </row>
    <row r="27" ht="22" customHeight="1">
      <c r="A27" s="13" t="n"/>
      <c r="B27" s="14" t="n"/>
      <c r="C27" s="14" t="n"/>
      <c r="D27" s="13" t="n"/>
      <c r="E27" s="13" t="n"/>
      <c r="F27" s="15" t="n"/>
      <c r="G27" s="16" t="n"/>
      <c r="H27" s="34" t="n"/>
      <c r="I27" s="36">
        <f>IF(COUNTA(G27:H27)=0,"",IF(OR(G27="",H27=""),"",IFERROR(G27*H27,"")))</f>
        <v/>
      </c>
      <c r="J27" s="13" t="n"/>
      <c r="K27" s="13" t="n"/>
      <c r="L27" s="21">
        <f>IF(COUNTA(A27:H27,J27:K27)=0,"",IF(A27="","Informar ID",IF(COUNTIF($A$4:$A$153,A27)&gt;1,"Conferir ID duplicado",IF(OR(B27="",D27="",E27="",F27="",G27="",H27="",J27=""),"Completar lançamento",IF(J27="Cancelado","Ignorar",IF(AND(J27="Realizado",C27=""),"Informar data efetiva",IF(AND(J27="Realizado",K27=""),"Informar forma",IF(AND(J27&lt;&gt;"Realizado",C27&lt;&gt;""),"Conferir status/data",IF(AND(J27="Previsto",B27&lt;'Parâmetros'!$B$5),"Conferir atraso","OK")))))))))</f>
        <v/>
      </c>
      <c r="O27">
        <f>IFERROR(INDEX('Parâmetros'!$E$4:$E$6,ROW()-3),"")</f>
        <v/>
      </c>
      <c r="P27">
        <f>IFERROR(INDEX('Parâmetros'!$F$4:$F$8,ROW()-3),"")</f>
        <v/>
      </c>
      <c r="Q27">
        <f>IFERROR(INDEX('Parâmetros'!$G$4:$G$13,ROW()-3),"")</f>
        <v/>
      </c>
    </row>
    <row r="28" ht="22" customHeight="1">
      <c r="A28" s="13" t="n"/>
      <c r="B28" s="14" t="n"/>
      <c r="C28" s="14" t="n"/>
      <c r="D28" s="13" t="n"/>
      <c r="E28" s="13" t="n"/>
      <c r="F28" s="15" t="n"/>
      <c r="G28" s="16" t="n"/>
      <c r="H28" s="34" t="n"/>
      <c r="I28" s="35">
        <f>IF(COUNTA(G28:H28)=0,"",IF(OR(G28="",H28=""),"",IFERROR(G28*H28,"")))</f>
        <v/>
      </c>
      <c r="J28" s="13" t="n"/>
      <c r="K28" s="13" t="n"/>
      <c r="L28" s="19">
        <f>IF(COUNTA(A28:H28,J28:K28)=0,"",IF(A28="","Informar ID",IF(COUNTIF($A$4:$A$153,A28)&gt;1,"Conferir ID duplicado",IF(OR(B28="",D28="",E28="",F28="",G28="",H28="",J28=""),"Completar lançamento",IF(J28="Cancelado","Ignorar",IF(AND(J28="Realizado",C28=""),"Informar data efetiva",IF(AND(J28="Realizado",K28=""),"Informar forma",IF(AND(J28&lt;&gt;"Realizado",C28&lt;&gt;""),"Conferir status/data",IF(AND(J28="Previsto",B28&lt;'Parâmetros'!$B$5),"Conferir atraso","OK")))))))))</f>
        <v/>
      </c>
      <c r="O28">
        <f>IFERROR(INDEX('Parâmetros'!$E$4:$E$6,ROW()-3),"")</f>
        <v/>
      </c>
      <c r="P28">
        <f>IFERROR(INDEX('Parâmetros'!$F$4:$F$8,ROW()-3),"")</f>
        <v/>
      </c>
      <c r="Q28">
        <f>IFERROR(INDEX('Parâmetros'!$G$4:$G$13,ROW()-3),"")</f>
        <v/>
      </c>
    </row>
    <row r="29" ht="22" customHeight="1">
      <c r="A29" s="13" t="n"/>
      <c r="B29" s="14" t="n"/>
      <c r="C29" s="14" t="n"/>
      <c r="D29" s="13" t="n"/>
      <c r="E29" s="13" t="n"/>
      <c r="F29" s="15" t="n"/>
      <c r="G29" s="16" t="n"/>
      <c r="H29" s="34" t="n"/>
      <c r="I29" s="36">
        <f>IF(COUNTA(G29:H29)=0,"",IF(OR(G29="",H29=""),"",IFERROR(G29*H29,"")))</f>
        <v/>
      </c>
      <c r="J29" s="13" t="n"/>
      <c r="K29" s="13" t="n"/>
      <c r="L29" s="21">
        <f>IF(COUNTA(A29:H29,J29:K29)=0,"",IF(A29="","Informar ID",IF(COUNTIF($A$4:$A$153,A29)&gt;1,"Conferir ID duplicado",IF(OR(B29="",D29="",E29="",F29="",G29="",H29="",J29=""),"Completar lançamento",IF(J29="Cancelado","Ignorar",IF(AND(J29="Realizado",C29=""),"Informar data efetiva",IF(AND(J29="Realizado",K29=""),"Informar forma",IF(AND(J29&lt;&gt;"Realizado",C29&lt;&gt;""),"Conferir status/data",IF(AND(J29="Previsto",B29&lt;'Parâmetros'!$B$5),"Conferir atraso","OK")))))))))</f>
        <v/>
      </c>
      <c r="O29">
        <f>IFERROR(INDEX('Parâmetros'!$E$4:$E$6,ROW()-3),"")</f>
        <v/>
      </c>
      <c r="P29">
        <f>IFERROR(INDEX('Parâmetros'!$F$4:$F$8,ROW()-3),"")</f>
        <v/>
      </c>
      <c r="Q29">
        <f>IFERROR(INDEX('Parâmetros'!$G$4:$G$13,ROW()-3),"")</f>
        <v/>
      </c>
    </row>
    <row r="30" ht="22" customHeight="1">
      <c r="A30" s="13" t="n"/>
      <c r="B30" s="14" t="n"/>
      <c r="C30" s="14" t="n"/>
      <c r="D30" s="13" t="n"/>
      <c r="E30" s="13" t="n"/>
      <c r="F30" s="15" t="n"/>
      <c r="G30" s="16" t="n"/>
      <c r="H30" s="34" t="n"/>
      <c r="I30" s="35">
        <f>IF(COUNTA(G30:H30)=0,"",IF(OR(G30="",H30=""),"",IFERROR(G30*H30,"")))</f>
        <v/>
      </c>
      <c r="J30" s="13" t="n"/>
      <c r="K30" s="13" t="n"/>
      <c r="L30" s="19">
        <f>IF(COUNTA(A30:H30,J30:K30)=0,"",IF(A30="","Informar ID",IF(COUNTIF($A$4:$A$153,A30)&gt;1,"Conferir ID duplicado",IF(OR(B30="",D30="",E30="",F30="",G30="",H30="",J30=""),"Completar lançamento",IF(J30="Cancelado","Ignorar",IF(AND(J30="Realizado",C30=""),"Informar data efetiva",IF(AND(J30="Realizado",K30=""),"Informar forma",IF(AND(J30&lt;&gt;"Realizado",C30&lt;&gt;""),"Conferir status/data",IF(AND(J30="Previsto",B30&lt;'Parâmetros'!$B$5),"Conferir atraso","OK")))))))))</f>
        <v/>
      </c>
      <c r="O30">
        <f>IFERROR(INDEX('Parâmetros'!$E$4:$E$6,ROW()-3),"")</f>
        <v/>
      </c>
      <c r="P30">
        <f>IFERROR(INDEX('Parâmetros'!$F$4:$F$8,ROW()-3),"")</f>
        <v/>
      </c>
      <c r="Q30">
        <f>IFERROR(INDEX('Parâmetros'!$G$4:$G$13,ROW()-3),"")</f>
        <v/>
      </c>
    </row>
    <row r="31" ht="22" customHeight="1">
      <c r="A31" s="13" t="n"/>
      <c r="B31" s="14" t="n"/>
      <c r="C31" s="14" t="n"/>
      <c r="D31" s="13" t="n"/>
      <c r="E31" s="13" t="n"/>
      <c r="F31" s="15" t="n"/>
      <c r="G31" s="16" t="n"/>
      <c r="H31" s="34" t="n"/>
      <c r="I31" s="36">
        <f>IF(COUNTA(G31:H31)=0,"",IF(OR(G31="",H31=""),"",IFERROR(G31*H31,"")))</f>
        <v/>
      </c>
      <c r="J31" s="13" t="n"/>
      <c r="K31" s="13" t="n"/>
      <c r="L31" s="21">
        <f>IF(COUNTA(A31:H31,J31:K31)=0,"",IF(A31="","Informar ID",IF(COUNTIF($A$4:$A$153,A31)&gt;1,"Conferir ID duplicado",IF(OR(B31="",D31="",E31="",F31="",G31="",H31="",J31=""),"Completar lançamento",IF(J31="Cancelado","Ignorar",IF(AND(J31="Realizado",C31=""),"Informar data efetiva",IF(AND(J31="Realizado",K31=""),"Informar forma",IF(AND(J31&lt;&gt;"Realizado",C31&lt;&gt;""),"Conferir status/data",IF(AND(J31="Previsto",B31&lt;'Parâmetros'!$B$5),"Conferir atraso","OK")))))))))</f>
        <v/>
      </c>
      <c r="O31">
        <f>IFERROR(INDEX('Parâmetros'!$E$4:$E$6,ROW()-3),"")</f>
        <v/>
      </c>
      <c r="P31">
        <f>IFERROR(INDEX('Parâmetros'!$F$4:$F$8,ROW()-3),"")</f>
        <v/>
      </c>
      <c r="Q31">
        <f>IFERROR(INDEX('Parâmetros'!$G$4:$G$13,ROW()-3),"")</f>
        <v/>
      </c>
    </row>
    <row r="32" ht="22" customHeight="1">
      <c r="A32" s="13" t="n"/>
      <c r="B32" s="14" t="n"/>
      <c r="C32" s="14" t="n"/>
      <c r="D32" s="13" t="n"/>
      <c r="E32" s="13" t="n"/>
      <c r="F32" s="15" t="n"/>
      <c r="G32" s="16" t="n"/>
      <c r="H32" s="34" t="n"/>
      <c r="I32" s="35">
        <f>IF(COUNTA(G32:H32)=0,"",IF(OR(G32="",H32=""),"",IFERROR(G32*H32,"")))</f>
        <v/>
      </c>
      <c r="J32" s="13" t="n"/>
      <c r="K32" s="13" t="n"/>
      <c r="L32" s="19">
        <f>IF(COUNTA(A32:H32,J32:K32)=0,"",IF(A32="","Informar ID",IF(COUNTIF($A$4:$A$153,A32)&gt;1,"Conferir ID duplicado",IF(OR(B32="",D32="",E32="",F32="",G32="",H32="",J32=""),"Completar lançamento",IF(J32="Cancelado","Ignorar",IF(AND(J32="Realizado",C32=""),"Informar data efetiva",IF(AND(J32="Realizado",K32=""),"Informar forma",IF(AND(J32&lt;&gt;"Realizado",C32&lt;&gt;""),"Conferir status/data",IF(AND(J32="Previsto",B32&lt;'Parâmetros'!$B$5),"Conferir atraso","OK")))))))))</f>
        <v/>
      </c>
      <c r="O32">
        <f>IFERROR(INDEX('Parâmetros'!$E$4:$E$6,ROW()-3),"")</f>
        <v/>
      </c>
      <c r="P32">
        <f>IFERROR(INDEX('Parâmetros'!$F$4:$F$8,ROW()-3),"")</f>
        <v/>
      </c>
      <c r="Q32">
        <f>IFERROR(INDEX('Parâmetros'!$G$4:$G$13,ROW()-3),"")</f>
        <v/>
      </c>
    </row>
    <row r="33" ht="22" customHeight="1">
      <c r="A33" s="13" t="n"/>
      <c r="B33" s="14" t="n"/>
      <c r="C33" s="14" t="n"/>
      <c r="D33" s="13" t="n"/>
      <c r="E33" s="13" t="n"/>
      <c r="F33" s="15" t="n"/>
      <c r="G33" s="16" t="n"/>
      <c r="H33" s="34" t="n"/>
      <c r="I33" s="36">
        <f>IF(COUNTA(G33:H33)=0,"",IF(OR(G33="",H33=""),"",IFERROR(G33*H33,"")))</f>
        <v/>
      </c>
      <c r="J33" s="13" t="n"/>
      <c r="K33" s="13" t="n"/>
      <c r="L33" s="21">
        <f>IF(COUNTA(A33:H33,J33:K33)=0,"",IF(A33="","Informar ID",IF(COUNTIF($A$4:$A$153,A33)&gt;1,"Conferir ID duplicado",IF(OR(B33="",D33="",E33="",F33="",G33="",H33="",J33=""),"Completar lançamento",IF(J33="Cancelado","Ignorar",IF(AND(J33="Realizado",C33=""),"Informar data efetiva",IF(AND(J33="Realizado",K33=""),"Informar forma",IF(AND(J33&lt;&gt;"Realizado",C33&lt;&gt;""),"Conferir status/data",IF(AND(J33="Previsto",B33&lt;'Parâmetros'!$B$5),"Conferir atraso","OK")))))))))</f>
        <v/>
      </c>
      <c r="O33">
        <f>IFERROR(INDEX('Parâmetros'!$E$4:$E$6,ROW()-3),"")</f>
        <v/>
      </c>
      <c r="P33">
        <f>IFERROR(INDEX('Parâmetros'!$F$4:$F$8,ROW()-3),"")</f>
        <v/>
      </c>
      <c r="Q33">
        <f>IFERROR(INDEX('Parâmetros'!$G$4:$G$13,ROW()-3),"")</f>
        <v/>
      </c>
    </row>
    <row r="34" ht="22" customHeight="1">
      <c r="A34" s="13" t="n"/>
      <c r="B34" s="14" t="n"/>
      <c r="C34" s="14" t="n"/>
      <c r="D34" s="13" t="n"/>
      <c r="E34" s="13" t="n"/>
      <c r="F34" s="15" t="n"/>
      <c r="G34" s="16" t="n"/>
      <c r="H34" s="34" t="n"/>
      <c r="I34" s="35">
        <f>IF(COUNTA(G34:H34)=0,"",IF(OR(G34="",H34=""),"",IFERROR(G34*H34,"")))</f>
        <v/>
      </c>
      <c r="J34" s="13" t="n"/>
      <c r="K34" s="13" t="n"/>
      <c r="L34" s="19">
        <f>IF(COUNTA(A34:H34,J34:K34)=0,"",IF(A34="","Informar ID",IF(COUNTIF($A$4:$A$153,A34)&gt;1,"Conferir ID duplicado",IF(OR(B34="",D34="",E34="",F34="",G34="",H34="",J34=""),"Completar lançamento",IF(J34="Cancelado","Ignorar",IF(AND(J34="Realizado",C34=""),"Informar data efetiva",IF(AND(J34="Realizado",K34=""),"Informar forma",IF(AND(J34&lt;&gt;"Realizado",C34&lt;&gt;""),"Conferir status/data",IF(AND(J34="Previsto",B34&lt;'Parâmetros'!$B$5),"Conferir atraso","OK")))))))))</f>
        <v/>
      </c>
      <c r="O34">
        <f>IFERROR(INDEX('Parâmetros'!$E$4:$E$6,ROW()-3),"")</f>
        <v/>
      </c>
      <c r="P34">
        <f>IFERROR(INDEX('Parâmetros'!$F$4:$F$8,ROW()-3),"")</f>
        <v/>
      </c>
      <c r="Q34">
        <f>IFERROR(INDEX('Parâmetros'!$G$4:$G$13,ROW()-3),"")</f>
        <v/>
      </c>
    </row>
    <row r="35" ht="22" customHeight="1">
      <c r="A35" s="13" t="n"/>
      <c r="B35" s="14" t="n"/>
      <c r="C35" s="14" t="n"/>
      <c r="D35" s="13" t="n"/>
      <c r="E35" s="13" t="n"/>
      <c r="F35" s="15" t="n"/>
      <c r="G35" s="16" t="n"/>
      <c r="H35" s="34" t="n"/>
      <c r="I35" s="36">
        <f>IF(COUNTA(G35:H35)=0,"",IF(OR(G35="",H35=""),"",IFERROR(G35*H35,"")))</f>
        <v/>
      </c>
      <c r="J35" s="13" t="n"/>
      <c r="K35" s="13" t="n"/>
      <c r="L35" s="21">
        <f>IF(COUNTA(A35:H35,J35:K35)=0,"",IF(A35="","Informar ID",IF(COUNTIF($A$4:$A$153,A35)&gt;1,"Conferir ID duplicado",IF(OR(B35="",D35="",E35="",F35="",G35="",H35="",J35=""),"Completar lançamento",IF(J35="Cancelado","Ignorar",IF(AND(J35="Realizado",C35=""),"Informar data efetiva",IF(AND(J35="Realizado",K35=""),"Informar forma",IF(AND(J35&lt;&gt;"Realizado",C35&lt;&gt;""),"Conferir status/data",IF(AND(J35="Previsto",B35&lt;'Parâmetros'!$B$5),"Conferir atraso","OK")))))))))</f>
        <v/>
      </c>
      <c r="O35">
        <f>IFERROR(INDEX('Parâmetros'!$E$4:$E$6,ROW()-3),"")</f>
        <v/>
      </c>
      <c r="P35">
        <f>IFERROR(INDEX('Parâmetros'!$F$4:$F$8,ROW()-3),"")</f>
        <v/>
      </c>
      <c r="Q35">
        <f>IFERROR(INDEX('Parâmetros'!$G$4:$G$13,ROW()-3),"")</f>
        <v/>
      </c>
    </row>
    <row r="36" ht="22" customHeight="1">
      <c r="A36" s="13" t="n"/>
      <c r="B36" s="14" t="n"/>
      <c r="C36" s="14" t="n"/>
      <c r="D36" s="13" t="n"/>
      <c r="E36" s="13" t="n"/>
      <c r="F36" s="15" t="n"/>
      <c r="G36" s="16" t="n"/>
      <c r="H36" s="34" t="n"/>
      <c r="I36" s="35">
        <f>IF(COUNTA(G36:H36)=0,"",IF(OR(G36="",H36=""),"",IFERROR(G36*H36,"")))</f>
        <v/>
      </c>
      <c r="J36" s="13" t="n"/>
      <c r="K36" s="13" t="n"/>
      <c r="L36" s="19">
        <f>IF(COUNTA(A36:H36,J36:K36)=0,"",IF(A36="","Informar ID",IF(COUNTIF($A$4:$A$153,A36)&gt;1,"Conferir ID duplicado",IF(OR(B36="",D36="",E36="",F36="",G36="",H36="",J36=""),"Completar lançamento",IF(J36="Cancelado","Ignorar",IF(AND(J36="Realizado",C36=""),"Informar data efetiva",IF(AND(J36="Realizado",K36=""),"Informar forma",IF(AND(J36&lt;&gt;"Realizado",C36&lt;&gt;""),"Conferir status/data",IF(AND(J36="Previsto",B36&lt;'Parâmetros'!$B$5),"Conferir atraso","OK")))))))))</f>
        <v/>
      </c>
      <c r="O36">
        <f>IFERROR(INDEX('Parâmetros'!$E$4:$E$6,ROW()-3),"")</f>
        <v/>
      </c>
      <c r="P36">
        <f>IFERROR(INDEX('Parâmetros'!$F$4:$F$8,ROW()-3),"")</f>
        <v/>
      </c>
      <c r="Q36">
        <f>IFERROR(INDEX('Parâmetros'!$G$4:$G$13,ROW()-3),"")</f>
        <v/>
      </c>
    </row>
    <row r="37" ht="22" customHeight="1">
      <c r="A37" s="13" t="n"/>
      <c r="B37" s="14" t="n"/>
      <c r="C37" s="14" t="n"/>
      <c r="D37" s="13" t="n"/>
      <c r="E37" s="13" t="n"/>
      <c r="F37" s="15" t="n"/>
      <c r="G37" s="16" t="n"/>
      <c r="H37" s="34" t="n"/>
      <c r="I37" s="36">
        <f>IF(COUNTA(G37:H37)=0,"",IF(OR(G37="",H37=""),"",IFERROR(G37*H37,"")))</f>
        <v/>
      </c>
      <c r="J37" s="13" t="n"/>
      <c r="K37" s="13" t="n"/>
      <c r="L37" s="21">
        <f>IF(COUNTA(A37:H37,J37:K37)=0,"",IF(A37="","Informar ID",IF(COUNTIF($A$4:$A$153,A37)&gt;1,"Conferir ID duplicado",IF(OR(B37="",D37="",E37="",F37="",G37="",H37="",J37=""),"Completar lançamento",IF(J37="Cancelado","Ignorar",IF(AND(J37="Realizado",C37=""),"Informar data efetiva",IF(AND(J37="Realizado",K37=""),"Informar forma",IF(AND(J37&lt;&gt;"Realizado",C37&lt;&gt;""),"Conferir status/data",IF(AND(J37="Previsto",B37&lt;'Parâmetros'!$B$5),"Conferir atraso","OK")))))))))</f>
        <v/>
      </c>
      <c r="O37">
        <f>IFERROR(INDEX('Parâmetros'!$E$4:$E$6,ROW()-3),"")</f>
        <v/>
      </c>
      <c r="P37">
        <f>IFERROR(INDEX('Parâmetros'!$F$4:$F$8,ROW()-3),"")</f>
        <v/>
      </c>
      <c r="Q37">
        <f>IFERROR(INDEX('Parâmetros'!$G$4:$G$13,ROW()-3),"")</f>
        <v/>
      </c>
    </row>
    <row r="38" ht="22" customHeight="1">
      <c r="A38" s="13" t="n"/>
      <c r="B38" s="14" t="n"/>
      <c r="C38" s="14" t="n"/>
      <c r="D38" s="13" t="n"/>
      <c r="E38" s="13" t="n"/>
      <c r="F38" s="15" t="n"/>
      <c r="G38" s="16" t="n"/>
      <c r="H38" s="34" t="n"/>
      <c r="I38" s="35">
        <f>IF(COUNTA(G38:H38)=0,"",IF(OR(G38="",H38=""),"",IFERROR(G38*H38,"")))</f>
        <v/>
      </c>
      <c r="J38" s="13" t="n"/>
      <c r="K38" s="13" t="n"/>
      <c r="L38" s="19">
        <f>IF(COUNTA(A38:H38,J38:K38)=0,"",IF(A38="","Informar ID",IF(COUNTIF($A$4:$A$153,A38)&gt;1,"Conferir ID duplicado",IF(OR(B38="",D38="",E38="",F38="",G38="",H38="",J38=""),"Completar lançamento",IF(J38="Cancelado","Ignorar",IF(AND(J38="Realizado",C38=""),"Informar data efetiva",IF(AND(J38="Realizado",K38=""),"Informar forma",IF(AND(J38&lt;&gt;"Realizado",C38&lt;&gt;""),"Conferir status/data",IF(AND(J38="Previsto",B38&lt;'Parâmetros'!$B$5),"Conferir atraso","OK")))))))))</f>
        <v/>
      </c>
      <c r="O38">
        <f>IFERROR(INDEX('Parâmetros'!$E$4:$E$6,ROW()-3),"")</f>
        <v/>
      </c>
      <c r="P38">
        <f>IFERROR(INDEX('Parâmetros'!$F$4:$F$8,ROW()-3),"")</f>
        <v/>
      </c>
      <c r="Q38">
        <f>IFERROR(INDEX('Parâmetros'!$G$4:$G$13,ROW()-3),"")</f>
        <v/>
      </c>
    </row>
    <row r="39" ht="22" customHeight="1">
      <c r="A39" s="13" t="n"/>
      <c r="B39" s="14" t="n"/>
      <c r="C39" s="14" t="n"/>
      <c r="D39" s="13" t="n"/>
      <c r="E39" s="13" t="n"/>
      <c r="F39" s="15" t="n"/>
      <c r="G39" s="16" t="n"/>
      <c r="H39" s="34" t="n"/>
      <c r="I39" s="36">
        <f>IF(COUNTA(G39:H39)=0,"",IF(OR(G39="",H39=""),"",IFERROR(G39*H39,"")))</f>
        <v/>
      </c>
      <c r="J39" s="13" t="n"/>
      <c r="K39" s="13" t="n"/>
      <c r="L39" s="21">
        <f>IF(COUNTA(A39:H39,J39:K39)=0,"",IF(A39="","Informar ID",IF(COUNTIF($A$4:$A$153,A39)&gt;1,"Conferir ID duplicado",IF(OR(B39="",D39="",E39="",F39="",G39="",H39="",J39=""),"Completar lançamento",IF(J39="Cancelado","Ignorar",IF(AND(J39="Realizado",C39=""),"Informar data efetiva",IF(AND(J39="Realizado",K39=""),"Informar forma",IF(AND(J39&lt;&gt;"Realizado",C39&lt;&gt;""),"Conferir status/data",IF(AND(J39="Previsto",B39&lt;'Parâmetros'!$B$5),"Conferir atraso","OK")))))))))</f>
        <v/>
      </c>
      <c r="O39">
        <f>IFERROR(INDEX('Parâmetros'!$E$4:$E$6,ROW()-3),"")</f>
        <v/>
      </c>
      <c r="P39">
        <f>IFERROR(INDEX('Parâmetros'!$F$4:$F$8,ROW()-3),"")</f>
        <v/>
      </c>
      <c r="Q39">
        <f>IFERROR(INDEX('Parâmetros'!$G$4:$G$13,ROW()-3),"")</f>
        <v/>
      </c>
    </row>
    <row r="40" ht="22" customHeight="1">
      <c r="A40" s="13" t="n"/>
      <c r="B40" s="14" t="n"/>
      <c r="C40" s="14" t="n"/>
      <c r="D40" s="13" t="n"/>
      <c r="E40" s="13" t="n"/>
      <c r="F40" s="15" t="n"/>
      <c r="G40" s="16" t="n"/>
      <c r="H40" s="34" t="n"/>
      <c r="I40" s="35">
        <f>IF(COUNTA(G40:H40)=0,"",IF(OR(G40="",H40=""),"",IFERROR(G40*H40,"")))</f>
        <v/>
      </c>
      <c r="J40" s="13" t="n"/>
      <c r="K40" s="13" t="n"/>
      <c r="L40" s="19">
        <f>IF(COUNTA(A40:H40,J40:K40)=0,"",IF(A40="","Informar ID",IF(COUNTIF($A$4:$A$153,A40)&gt;1,"Conferir ID duplicado",IF(OR(B40="",D40="",E40="",F40="",G40="",H40="",J40=""),"Completar lançamento",IF(J40="Cancelado","Ignorar",IF(AND(J40="Realizado",C40=""),"Informar data efetiva",IF(AND(J40="Realizado",K40=""),"Informar forma",IF(AND(J40&lt;&gt;"Realizado",C40&lt;&gt;""),"Conferir status/data",IF(AND(J40="Previsto",B40&lt;'Parâmetros'!$B$5),"Conferir atraso","OK")))))))))</f>
        <v/>
      </c>
      <c r="O40">
        <f>IFERROR(INDEX('Parâmetros'!$E$4:$E$6,ROW()-3),"")</f>
        <v/>
      </c>
      <c r="P40">
        <f>IFERROR(INDEX('Parâmetros'!$F$4:$F$8,ROW()-3),"")</f>
        <v/>
      </c>
      <c r="Q40">
        <f>IFERROR(INDEX('Parâmetros'!$G$4:$G$13,ROW()-3),"")</f>
        <v/>
      </c>
    </row>
    <row r="41" ht="22" customHeight="1">
      <c r="A41" s="13" t="n"/>
      <c r="B41" s="14" t="n"/>
      <c r="C41" s="14" t="n"/>
      <c r="D41" s="13" t="n"/>
      <c r="E41" s="13" t="n"/>
      <c r="F41" s="15" t="n"/>
      <c r="G41" s="16" t="n"/>
      <c r="H41" s="34" t="n"/>
      <c r="I41" s="36">
        <f>IF(COUNTA(G41:H41)=0,"",IF(OR(G41="",H41=""),"",IFERROR(G41*H41,"")))</f>
        <v/>
      </c>
      <c r="J41" s="13" t="n"/>
      <c r="K41" s="13" t="n"/>
      <c r="L41" s="21">
        <f>IF(COUNTA(A41:H41,J41:K41)=0,"",IF(A41="","Informar ID",IF(COUNTIF($A$4:$A$153,A41)&gt;1,"Conferir ID duplicado",IF(OR(B41="",D41="",E41="",F41="",G41="",H41="",J41=""),"Completar lançamento",IF(J41="Cancelado","Ignorar",IF(AND(J41="Realizado",C41=""),"Informar data efetiva",IF(AND(J41="Realizado",K41=""),"Informar forma",IF(AND(J41&lt;&gt;"Realizado",C41&lt;&gt;""),"Conferir status/data",IF(AND(J41="Previsto",B41&lt;'Parâmetros'!$B$5),"Conferir atraso","OK")))))))))</f>
        <v/>
      </c>
      <c r="O41">
        <f>IFERROR(INDEX('Parâmetros'!$E$4:$E$6,ROW()-3),"")</f>
        <v/>
      </c>
      <c r="P41">
        <f>IFERROR(INDEX('Parâmetros'!$F$4:$F$8,ROW()-3),"")</f>
        <v/>
      </c>
      <c r="Q41">
        <f>IFERROR(INDEX('Parâmetros'!$G$4:$G$13,ROW()-3),"")</f>
        <v/>
      </c>
    </row>
    <row r="42" ht="22" customHeight="1">
      <c r="A42" s="13" t="n"/>
      <c r="B42" s="14" t="n"/>
      <c r="C42" s="14" t="n"/>
      <c r="D42" s="13" t="n"/>
      <c r="E42" s="13" t="n"/>
      <c r="F42" s="15" t="n"/>
      <c r="G42" s="16" t="n"/>
      <c r="H42" s="34" t="n"/>
      <c r="I42" s="35">
        <f>IF(COUNTA(G42:H42)=0,"",IF(OR(G42="",H42=""),"",IFERROR(G42*H42,"")))</f>
        <v/>
      </c>
      <c r="J42" s="13" t="n"/>
      <c r="K42" s="13" t="n"/>
      <c r="L42" s="19">
        <f>IF(COUNTA(A42:H42,J42:K42)=0,"",IF(A42="","Informar ID",IF(COUNTIF($A$4:$A$153,A42)&gt;1,"Conferir ID duplicado",IF(OR(B42="",D42="",E42="",F42="",G42="",H42="",J42=""),"Completar lançamento",IF(J42="Cancelado","Ignorar",IF(AND(J42="Realizado",C42=""),"Informar data efetiva",IF(AND(J42="Realizado",K42=""),"Informar forma",IF(AND(J42&lt;&gt;"Realizado",C42&lt;&gt;""),"Conferir status/data",IF(AND(J42="Previsto",B42&lt;'Parâmetros'!$B$5),"Conferir atraso","OK")))))))))</f>
        <v/>
      </c>
      <c r="O42">
        <f>IFERROR(INDEX('Parâmetros'!$E$4:$E$6,ROW()-3),"")</f>
        <v/>
      </c>
      <c r="P42">
        <f>IFERROR(INDEX('Parâmetros'!$F$4:$F$8,ROW()-3),"")</f>
        <v/>
      </c>
      <c r="Q42">
        <f>IFERROR(INDEX('Parâmetros'!$G$4:$G$13,ROW()-3),"")</f>
        <v/>
      </c>
    </row>
    <row r="43" ht="22" customHeight="1">
      <c r="A43" s="13" t="n"/>
      <c r="B43" s="14" t="n"/>
      <c r="C43" s="14" t="n"/>
      <c r="D43" s="13" t="n"/>
      <c r="E43" s="13" t="n"/>
      <c r="F43" s="15" t="n"/>
      <c r="G43" s="16" t="n"/>
      <c r="H43" s="34" t="n"/>
      <c r="I43" s="36">
        <f>IF(COUNTA(G43:H43)=0,"",IF(OR(G43="",H43=""),"",IFERROR(G43*H43,"")))</f>
        <v/>
      </c>
      <c r="J43" s="13" t="n"/>
      <c r="K43" s="13" t="n"/>
      <c r="L43" s="21">
        <f>IF(COUNTA(A43:H43,J43:K43)=0,"",IF(A43="","Informar ID",IF(COUNTIF($A$4:$A$153,A43)&gt;1,"Conferir ID duplicado",IF(OR(B43="",D43="",E43="",F43="",G43="",H43="",J43=""),"Completar lançamento",IF(J43="Cancelado","Ignorar",IF(AND(J43="Realizado",C43=""),"Informar data efetiva",IF(AND(J43="Realizado",K43=""),"Informar forma",IF(AND(J43&lt;&gt;"Realizado",C43&lt;&gt;""),"Conferir status/data",IF(AND(J43="Previsto",B43&lt;'Parâmetros'!$B$5),"Conferir atraso","OK")))))))))</f>
        <v/>
      </c>
      <c r="O43">
        <f>IFERROR(INDEX('Parâmetros'!$E$4:$E$6,ROW()-3),"")</f>
        <v/>
      </c>
      <c r="P43">
        <f>IFERROR(INDEX('Parâmetros'!$F$4:$F$8,ROW()-3),"")</f>
        <v/>
      </c>
      <c r="Q43">
        <f>IFERROR(INDEX('Parâmetros'!$G$4:$G$13,ROW()-3),"")</f>
        <v/>
      </c>
    </row>
    <row r="44" ht="22" customHeight="1">
      <c r="A44" s="13" t="n"/>
      <c r="B44" s="14" t="n"/>
      <c r="C44" s="14" t="n"/>
      <c r="D44" s="13" t="n"/>
      <c r="E44" s="13" t="n"/>
      <c r="F44" s="15" t="n"/>
      <c r="G44" s="16" t="n"/>
      <c r="H44" s="34" t="n"/>
      <c r="I44" s="35">
        <f>IF(COUNTA(G44:H44)=0,"",IF(OR(G44="",H44=""),"",IFERROR(G44*H44,"")))</f>
        <v/>
      </c>
      <c r="J44" s="13" t="n"/>
      <c r="K44" s="13" t="n"/>
      <c r="L44" s="19">
        <f>IF(COUNTA(A44:H44,J44:K44)=0,"",IF(A44="","Informar ID",IF(COUNTIF($A$4:$A$153,A44)&gt;1,"Conferir ID duplicado",IF(OR(B44="",D44="",E44="",F44="",G44="",H44="",J44=""),"Completar lançamento",IF(J44="Cancelado","Ignorar",IF(AND(J44="Realizado",C44=""),"Informar data efetiva",IF(AND(J44="Realizado",K44=""),"Informar forma",IF(AND(J44&lt;&gt;"Realizado",C44&lt;&gt;""),"Conferir status/data",IF(AND(J44="Previsto",B44&lt;'Parâmetros'!$B$5),"Conferir atraso","OK")))))))))</f>
        <v/>
      </c>
      <c r="O44">
        <f>IFERROR(INDEX('Parâmetros'!$E$4:$E$6,ROW()-3),"")</f>
        <v/>
      </c>
      <c r="P44">
        <f>IFERROR(INDEX('Parâmetros'!$F$4:$F$8,ROW()-3),"")</f>
        <v/>
      </c>
      <c r="Q44">
        <f>IFERROR(INDEX('Parâmetros'!$G$4:$G$13,ROW()-3),"")</f>
        <v/>
      </c>
    </row>
    <row r="45" ht="22" customHeight="1">
      <c r="A45" s="13" t="n"/>
      <c r="B45" s="14" t="n"/>
      <c r="C45" s="14" t="n"/>
      <c r="D45" s="13" t="n"/>
      <c r="E45" s="13" t="n"/>
      <c r="F45" s="15" t="n"/>
      <c r="G45" s="16" t="n"/>
      <c r="H45" s="34" t="n"/>
      <c r="I45" s="36">
        <f>IF(COUNTA(G45:H45)=0,"",IF(OR(G45="",H45=""),"",IFERROR(G45*H45,"")))</f>
        <v/>
      </c>
      <c r="J45" s="13" t="n"/>
      <c r="K45" s="13" t="n"/>
      <c r="L45" s="21">
        <f>IF(COUNTA(A45:H45,J45:K45)=0,"",IF(A45="","Informar ID",IF(COUNTIF($A$4:$A$153,A45)&gt;1,"Conferir ID duplicado",IF(OR(B45="",D45="",E45="",F45="",G45="",H45="",J45=""),"Completar lançamento",IF(J45="Cancelado","Ignorar",IF(AND(J45="Realizado",C45=""),"Informar data efetiva",IF(AND(J45="Realizado",K45=""),"Informar forma",IF(AND(J45&lt;&gt;"Realizado",C45&lt;&gt;""),"Conferir status/data",IF(AND(J45="Previsto",B45&lt;'Parâmetros'!$B$5),"Conferir atraso","OK")))))))))</f>
        <v/>
      </c>
      <c r="O45">
        <f>IFERROR(INDEX('Parâmetros'!$E$4:$E$6,ROW()-3),"")</f>
        <v/>
      </c>
      <c r="P45">
        <f>IFERROR(INDEX('Parâmetros'!$F$4:$F$8,ROW()-3),"")</f>
        <v/>
      </c>
      <c r="Q45">
        <f>IFERROR(INDEX('Parâmetros'!$G$4:$G$13,ROW()-3),"")</f>
        <v/>
      </c>
    </row>
    <row r="46" ht="22" customHeight="1">
      <c r="A46" s="13" t="n"/>
      <c r="B46" s="14" t="n"/>
      <c r="C46" s="14" t="n"/>
      <c r="D46" s="13" t="n"/>
      <c r="E46" s="13" t="n"/>
      <c r="F46" s="15" t="n"/>
      <c r="G46" s="16" t="n"/>
      <c r="H46" s="34" t="n"/>
      <c r="I46" s="35">
        <f>IF(COUNTA(G46:H46)=0,"",IF(OR(G46="",H46=""),"",IFERROR(G46*H46,"")))</f>
        <v/>
      </c>
      <c r="J46" s="13" t="n"/>
      <c r="K46" s="13" t="n"/>
      <c r="L46" s="19">
        <f>IF(COUNTA(A46:H46,J46:K46)=0,"",IF(A46="","Informar ID",IF(COUNTIF($A$4:$A$153,A46)&gt;1,"Conferir ID duplicado",IF(OR(B46="",D46="",E46="",F46="",G46="",H46="",J46=""),"Completar lançamento",IF(J46="Cancelado","Ignorar",IF(AND(J46="Realizado",C46=""),"Informar data efetiva",IF(AND(J46="Realizado",K46=""),"Informar forma",IF(AND(J46&lt;&gt;"Realizado",C46&lt;&gt;""),"Conferir status/data",IF(AND(J46="Previsto",B46&lt;'Parâmetros'!$B$5),"Conferir atraso","OK")))))))))</f>
        <v/>
      </c>
      <c r="O46">
        <f>IFERROR(INDEX('Parâmetros'!$E$4:$E$6,ROW()-3),"")</f>
        <v/>
      </c>
      <c r="P46">
        <f>IFERROR(INDEX('Parâmetros'!$F$4:$F$8,ROW()-3),"")</f>
        <v/>
      </c>
      <c r="Q46">
        <f>IFERROR(INDEX('Parâmetros'!$G$4:$G$13,ROW()-3),"")</f>
        <v/>
      </c>
    </row>
    <row r="47" ht="22" customHeight="1">
      <c r="A47" s="13" t="n"/>
      <c r="B47" s="14" t="n"/>
      <c r="C47" s="14" t="n"/>
      <c r="D47" s="13" t="n"/>
      <c r="E47" s="13" t="n"/>
      <c r="F47" s="15" t="n"/>
      <c r="G47" s="16" t="n"/>
      <c r="H47" s="34" t="n"/>
      <c r="I47" s="36">
        <f>IF(COUNTA(G47:H47)=0,"",IF(OR(G47="",H47=""),"",IFERROR(G47*H47,"")))</f>
        <v/>
      </c>
      <c r="J47" s="13" t="n"/>
      <c r="K47" s="13" t="n"/>
      <c r="L47" s="21">
        <f>IF(COUNTA(A47:H47,J47:K47)=0,"",IF(A47="","Informar ID",IF(COUNTIF($A$4:$A$153,A47)&gt;1,"Conferir ID duplicado",IF(OR(B47="",D47="",E47="",F47="",G47="",H47="",J47=""),"Completar lançamento",IF(J47="Cancelado","Ignorar",IF(AND(J47="Realizado",C47=""),"Informar data efetiva",IF(AND(J47="Realizado",K47=""),"Informar forma",IF(AND(J47&lt;&gt;"Realizado",C47&lt;&gt;""),"Conferir status/data",IF(AND(J47="Previsto",B47&lt;'Parâmetros'!$B$5),"Conferir atraso","OK")))))))))</f>
        <v/>
      </c>
      <c r="O47">
        <f>IFERROR(INDEX('Parâmetros'!$E$4:$E$6,ROW()-3),"")</f>
        <v/>
      </c>
      <c r="P47">
        <f>IFERROR(INDEX('Parâmetros'!$F$4:$F$8,ROW()-3),"")</f>
        <v/>
      </c>
      <c r="Q47">
        <f>IFERROR(INDEX('Parâmetros'!$G$4:$G$13,ROW()-3),"")</f>
        <v/>
      </c>
    </row>
    <row r="48" ht="22" customHeight="1">
      <c r="A48" s="13" t="n"/>
      <c r="B48" s="14" t="n"/>
      <c r="C48" s="14" t="n"/>
      <c r="D48" s="13" t="n"/>
      <c r="E48" s="13" t="n"/>
      <c r="F48" s="15" t="n"/>
      <c r="G48" s="16" t="n"/>
      <c r="H48" s="34" t="n"/>
      <c r="I48" s="35">
        <f>IF(COUNTA(G48:H48)=0,"",IF(OR(G48="",H48=""),"",IFERROR(G48*H48,"")))</f>
        <v/>
      </c>
      <c r="J48" s="13" t="n"/>
      <c r="K48" s="13" t="n"/>
      <c r="L48" s="19">
        <f>IF(COUNTA(A48:H48,J48:K48)=0,"",IF(A48="","Informar ID",IF(COUNTIF($A$4:$A$153,A48)&gt;1,"Conferir ID duplicado",IF(OR(B48="",D48="",E48="",F48="",G48="",H48="",J48=""),"Completar lançamento",IF(J48="Cancelado","Ignorar",IF(AND(J48="Realizado",C48=""),"Informar data efetiva",IF(AND(J48="Realizado",K48=""),"Informar forma",IF(AND(J48&lt;&gt;"Realizado",C48&lt;&gt;""),"Conferir status/data",IF(AND(J48="Previsto",B48&lt;'Parâmetros'!$B$5),"Conferir atraso","OK")))))))))</f>
        <v/>
      </c>
      <c r="O48">
        <f>IFERROR(INDEX('Parâmetros'!$E$4:$E$6,ROW()-3),"")</f>
        <v/>
      </c>
      <c r="P48">
        <f>IFERROR(INDEX('Parâmetros'!$F$4:$F$8,ROW()-3),"")</f>
        <v/>
      </c>
      <c r="Q48">
        <f>IFERROR(INDEX('Parâmetros'!$G$4:$G$13,ROW()-3),"")</f>
        <v/>
      </c>
    </row>
    <row r="49" ht="22" customHeight="1">
      <c r="A49" s="13" t="n"/>
      <c r="B49" s="14" t="n"/>
      <c r="C49" s="14" t="n"/>
      <c r="D49" s="13" t="n"/>
      <c r="E49" s="13" t="n"/>
      <c r="F49" s="15" t="n"/>
      <c r="G49" s="16" t="n"/>
      <c r="H49" s="34" t="n"/>
      <c r="I49" s="36">
        <f>IF(COUNTA(G49:H49)=0,"",IF(OR(G49="",H49=""),"",IFERROR(G49*H49,"")))</f>
        <v/>
      </c>
      <c r="J49" s="13" t="n"/>
      <c r="K49" s="13" t="n"/>
      <c r="L49" s="21">
        <f>IF(COUNTA(A49:H49,J49:K49)=0,"",IF(A49="","Informar ID",IF(COUNTIF($A$4:$A$153,A49)&gt;1,"Conferir ID duplicado",IF(OR(B49="",D49="",E49="",F49="",G49="",H49="",J49=""),"Completar lançamento",IF(J49="Cancelado","Ignorar",IF(AND(J49="Realizado",C49=""),"Informar data efetiva",IF(AND(J49="Realizado",K49=""),"Informar forma",IF(AND(J49&lt;&gt;"Realizado",C49&lt;&gt;""),"Conferir status/data",IF(AND(J49="Previsto",B49&lt;'Parâmetros'!$B$5),"Conferir atraso","OK")))))))))</f>
        <v/>
      </c>
      <c r="O49">
        <f>IFERROR(INDEX('Parâmetros'!$E$4:$E$6,ROW()-3),"")</f>
        <v/>
      </c>
      <c r="P49">
        <f>IFERROR(INDEX('Parâmetros'!$F$4:$F$8,ROW()-3),"")</f>
        <v/>
      </c>
      <c r="Q49">
        <f>IFERROR(INDEX('Parâmetros'!$G$4:$G$13,ROW()-3),"")</f>
        <v/>
      </c>
    </row>
    <row r="50" ht="22" customHeight="1">
      <c r="A50" s="13" t="n"/>
      <c r="B50" s="14" t="n"/>
      <c r="C50" s="14" t="n"/>
      <c r="D50" s="13" t="n"/>
      <c r="E50" s="13" t="n"/>
      <c r="F50" s="15" t="n"/>
      <c r="G50" s="16" t="n"/>
      <c r="H50" s="34" t="n"/>
      <c r="I50" s="35">
        <f>IF(COUNTA(G50:H50)=0,"",IF(OR(G50="",H50=""),"",IFERROR(G50*H50,"")))</f>
        <v/>
      </c>
      <c r="J50" s="13" t="n"/>
      <c r="K50" s="13" t="n"/>
      <c r="L50" s="19">
        <f>IF(COUNTA(A50:H50,J50:K50)=0,"",IF(A50="","Informar ID",IF(COUNTIF($A$4:$A$153,A50)&gt;1,"Conferir ID duplicado",IF(OR(B50="",D50="",E50="",F50="",G50="",H50="",J50=""),"Completar lançamento",IF(J50="Cancelado","Ignorar",IF(AND(J50="Realizado",C50=""),"Informar data efetiva",IF(AND(J50="Realizado",K50=""),"Informar forma",IF(AND(J50&lt;&gt;"Realizado",C50&lt;&gt;""),"Conferir status/data",IF(AND(J50="Previsto",B50&lt;'Parâmetros'!$B$5),"Conferir atraso","OK")))))))))</f>
        <v/>
      </c>
      <c r="O50">
        <f>IFERROR(INDEX('Parâmetros'!$E$4:$E$6,ROW()-3),"")</f>
        <v/>
      </c>
      <c r="P50">
        <f>IFERROR(INDEX('Parâmetros'!$F$4:$F$8,ROW()-3),"")</f>
        <v/>
      </c>
      <c r="Q50">
        <f>IFERROR(INDEX('Parâmetros'!$G$4:$G$13,ROW()-3),"")</f>
        <v/>
      </c>
    </row>
    <row r="51" ht="22" customHeight="1">
      <c r="A51" s="13" t="n"/>
      <c r="B51" s="14" t="n"/>
      <c r="C51" s="14" t="n"/>
      <c r="D51" s="13" t="n"/>
      <c r="E51" s="13" t="n"/>
      <c r="F51" s="15" t="n"/>
      <c r="G51" s="16" t="n"/>
      <c r="H51" s="34" t="n"/>
      <c r="I51" s="36">
        <f>IF(COUNTA(G51:H51)=0,"",IF(OR(G51="",H51=""),"",IFERROR(G51*H51,"")))</f>
        <v/>
      </c>
      <c r="J51" s="13" t="n"/>
      <c r="K51" s="13" t="n"/>
      <c r="L51" s="21">
        <f>IF(COUNTA(A51:H51,J51:K51)=0,"",IF(A51="","Informar ID",IF(COUNTIF($A$4:$A$153,A51)&gt;1,"Conferir ID duplicado",IF(OR(B51="",D51="",E51="",F51="",G51="",H51="",J51=""),"Completar lançamento",IF(J51="Cancelado","Ignorar",IF(AND(J51="Realizado",C51=""),"Informar data efetiva",IF(AND(J51="Realizado",K51=""),"Informar forma",IF(AND(J51&lt;&gt;"Realizado",C51&lt;&gt;""),"Conferir status/data",IF(AND(J51="Previsto",B51&lt;'Parâmetros'!$B$5),"Conferir atraso","OK")))))))))</f>
        <v/>
      </c>
      <c r="O51">
        <f>IFERROR(INDEX('Parâmetros'!$E$4:$E$6,ROW()-3),"")</f>
        <v/>
      </c>
      <c r="P51">
        <f>IFERROR(INDEX('Parâmetros'!$F$4:$F$8,ROW()-3),"")</f>
        <v/>
      </c>
      <c r="Q51">
        <f>IFERROR(INDEX('Parâmetros'!$G$4:$G$13,ROW()-3),"")</f>
        <v/>
      </c>
    </row>
    <row r="52" ht="22" customHeight="1">
      <c r="A52" s="13" t="n"/>
      <c r="B52" s="14" t="n"/>
      <c r="C52" s="14" t="n"/>
      <c r="D52" s="13" t="n"/>
      <c r="E52" s="13" t="n"/>
      <c r="F52" s="15" t="n"/>
      <c r="G52" s="16" t="n"/>
      <c r="H52" s="34" t="n"/>
      <c r="I52" s="35">
        <f>IF(COUNTA(G52:H52)=0,"",IF(OR(G52="",H52=""),"",IFERROR(G52*H52,"")))</f>
        <v/>
      </c>
      <c r="J52" s="13" t="n"/>
      <c r="K52" s="13" t="n"/>
      <c r="L52" s="19">
        <f>IF(COUNTA(A52:H52,J52:K52)=0,"",IF(A52="","Informar ID",IF(COUNTIF($A$4:$A$153,A52)&gt;1,"Conferir ID duplicado",IF(OR(B52="",D52="",E52="",F52="",G52="",H52="",J52=""),"Completar lançamento",IF(J52="Cancelado","Ignorar",IF(AND(J52="Realizado",C52=""),"Informar data efetiva",IF(AND(J52="Realizado",K52=""),"Informar forma",IF(AND(J52&lt;&gt;"Realizado",C52&lt;&gt;""),"Conferir status/data",IF(AND(J52="Previsto",B52&lt;'Parâmetros'!$B$5),"Conferir atraso","OK")))))))))</f>
        <v/>
      </c>
      <c r="O52">
        <f>IFERROR(INDEX('Parâmetros'!$E$4:$E$6,ROW()-3),"")</f>
        <v/>
      </c>
      <c r="P52">
        <f>IFERROR(INDEX('Parâmetros'!$F$4:$F$8,ROW()-3),"")</f>
        <v/>
      </c>
      <c r="Q52">
        <f>IFERROR(INDEX('Parâmetros'!$G$4:$G$13,ROW()-3),"")</f>
        <v/>
      </c>
    </row>
    <row r="53" ht="22" customHeight="1">
      <c r="A53" s="13" t="n"/>
      <c r="B53" s="14" t="n"/>
      <c r="C53" s="14" t="n"/>
      <c r="D53" s="13" t="n"/>
      <c r="E53" s="13" t="n"/>
      <c r="F53" s="15" t="n"/>
      <c r="G53" s="16" t="n"/>
      <c r="H53" s="34" t="n"/>
      <c r="I53" s="36">
        <f>IF(COUNTA(G53:H53)=0,"",IF(OR(G53="",H53=""),"",IFERROR(G53*H53,"")))</f>
        <v/>
      </c>
      <c r="J53" s="13" t="n"/>
      <c r="K53" s="13" t="n"/>
      <c r="L53" s="21">
        <f>IF(COUNTA(A53:H53,J53:K53)=0,"",IF(A53="","Informar ID",IF(COUNTIF($A$4:$A$153,A53)&gt;1,"Conferir ID duplicado",IF(OR(B53="",D53="",E53="",F53="",G53="",H53="",J53=""),"Completar lançamento",IF(J53="Cancelado","Ignorar",IF(AND(J53="Realizado",C53=""),"Informar data efetiva",IF(AND(J53="Realizado",K53=""),"Informar forma",IF(AND(J53&lt;&gt;"Realizado",C53&lt;&gt;""),"Conferir status/data",IF(AND(J53="Previsto",B53&lt;'Parâmetros'!$B$5),"Conferir atraso","OK")))))))))</f>
        <v/>
      </c>
      <c r="O53">
        <f>IFERROR(INDEX('Parâmetros'!$E$4:$E$6,ROW()-3),"")</f>
        <v/>
      </c>
      <c r="P53">
        <f>IFERROR(INDEX('Parâmetros'!$F$4:$F$8,ROW()-3),"")</f>
        <v/>
      </c>
      <c r="Q53">
        <f>IFERROR(INDEX('Parâmetros'!$G$4:$G$13,ROW()-3),"")</f>
        <v/>
      </c>
    </row>
    <row r="54" ht="22" customHeight="1">
      <c r="A54" s="13" t="n"/>
      <c r="B54" s="14" t="n"/>
      <c r="C54" s="14" t="n"/>
      <c r="D54" s="13" t="n"/>
      <c r="E54" s="13" t="n"/>
      <c r="F54" s="15" t="n"/>
      <c r="G54" s="16" t="n"/>
      <c r="H54" s="34" t="n"/>
      <c r="I54" s="35">
        <f>IF(COUNTA(G54:H54)=0,"",IF(OR(G54="",H54=""),"",IFERROR(G54*H54,"")))</f>
        <v/>
      </c>
      <c r="J54" s="13" t="n"/>
      <c r="K54" s="13" t="n"/>
      <c r="L54" s="19">
        <f>IF(COUNTA(A54:H54,J54:K54)=0,"",IF(A54="","Informar ID",IF(COUNTIF($A$4:$A$153,A54)&gt;1,"Conferir ID duplicado",IF(OR(B54="",D54="",E54="",F54="",G54="",H54="",J54=""),"Completar lançamento",IF(J54="Cancelado","Ignorar",IF(AND(J54="Realizado",C54=""),"Informar data efetiva",IF(AND(J54="Realizado",K54=""),"Informar forma",IF(AND(J54&lt;&gt;"Realizado",C54&lt;&gt;""),"Conferir status/data",IF(AND(J54="Previsto",B54&lt;'Parâmetros'!$B$5),"Conferir atraso","OK")))))))))</f>
        <v/>
      </c>
      <c r="O54">
        <f>IFERROR(INDEX('Parâmetros'!$E$4:$E$6,ROW()-3),"")</f>
        <v/>
      </c>
      <c r="P54">
        <f>IFERROR(INDEX('Parâmetros'!$F$4:$F$8,ROW()-3),"")</f>
        <v/>
      </c>
      <c r="Q54">
        <f>IFERROR(INDEX('Parâmetros'!$G$4:$G$13,ROW()-3),"")</f>
        <v/>
      </c>
    </row>
    <row r="55" ht="22" customHeight="1">
      <c r="A55" s="13" t="n"/>
      <c r="B55" s="14" t="n"/>
      <c r="C55" s="14" t="n"/>
      <c r="D55" s="13" t="n"/>
      <c r="E55" s="13" t="n"/>
      <c r="F55" s="15" t="n"/>
      <c r="G55" s="16" t="n"/>
      <c r="H55" s="34" t="n"/>
      <c r="I55" s="36">
        <f>IF(COUNTA(G55:H55)=0,"",IF(OR(G55="",H55=""),"",IFERROR(G55*H55,"")))</f>
        <v/>
      </c>
      <c r="J55" s="13" t="n"/>
      <c r="K55" s="13" t="n"/>
      <c r="L55" s="21">
        <f>IF(COUNTA(A55:H55,J55:K55)=0,"",IF(A55="","Informar ID",IF(COUNTIF($A$4:$A$153,A55)&gt;1,"Conferir ID duplicado",IF(OR(B55="",D55="",E55="",F55="",G55="",H55="",J55=""),"Completar lançamento",IF(J55="Cancelado","Ignorar",IF(AND(J55="Realizado",C55=""),"Informar data efetiva",IF(AND(J55="Realizado",K55=""),"Informar forma",IF(AND(J55&lt;&gt;"Realizado",C55&lt;&gt;""),"Conferir status/data",IF(AND(J55="Previsto",B55&lt;'Parâmetros'!$B$5),"Conferir atraso","OK")))))))))</f>
        <v/>
      </c>
      <c r="O55">
        <f>IFERROR(INDEX('Parâmetros'!$E$4:$E$6,ROW()-3),"")</f>
        <v/>
      </c>
      <c r="P55">
        <f>IFERROR(INDEX('Parâmetros'!$F$4:$F$8,ROW()-3),"")</f>
        <v/>
      </c>
      <c r="Q55">
        <f>IFERROR(INDEX('Parâmetros'!$G$4:$G$13,ROW()-3),"")</f>
        <v/>
      </c>
    </row>
    <row r="56" ht="22" customHeight="1">
      <c r="A56" s="13" t="n"/>
      <c r="B56" s="14" t="n"/>
      <c r="C56" s="14" t="n"/>
      <c r="D56" s="13" t="n"/>
      <c r="E56" s="13" t="n"/>
      <c r="F56" s="15" t="n"/>
      <c r="G56" s="16" t="n"/>
      <c r="H56" s="34" t="n"/>
      <c r="I56" s="35">
        <f>IF(COUNTA(G56:H56)=0,"",IF(OR(G56="",H56=""),"",IFERROR(G56*H56,"")))</f>
        <v/>
      </c>
      <c r="J56" s="13" t="n"/>
      <c r="K56" s="13" t="n"/>
      <c r="L56" s="19">
        <f>IF(COUNTA(A56:H56,J56:K56)=0,"",IF(A56="","Informar ID",IF(COUNTIF($A$4:$A$153,A56)&gt;1,"Conferir ID duplicado",IF(OR(B56="",D56="",E56="",F56="",G56="",H56="",J56=""),"Completar lançamento",IF(J56="Cancelado","Ignorar",IF(AND(J56="Realizado",C56=""),"Informar data efetiva",IF(AND(J56="Realizado",K56=""),"Informar forma",IF(AND(J56&lt;&gt;"Realizado",C56&lt;&gt;""),"Conferir status/data",IF(AND(J56="Previsto",B56&lt;'Parâmetros'!$B$5),"Conferir atraso","OK")))))))))</f>
        <v/>
      </c>
      <c r="O56">
        <f>IFERROR(INDEX('Parâmetros'!$E$4:$E$6,ROW()-3),"")</f>
        <v/>
      </c>
      <c r="P56">
        <f>IFERROR(INDEX('Parâmetros'!$F$4:$F$8,ROW()-3),"")</f>
        <v/>
      </c>
      <c r="Q56">
        <f>IFERROR(INDEX('Parâmetros'!$G$4:$G$13,ROW()-3),"")</f>
        <v/>
      </c>
    </row>
    <row r="57" ht="22" customHeight="1">
      <c r="A57" s="13" t="n"/>
      <c r="B57" s="14" t="n"/>
      <c r="C57" s="14" t="n"/>
      <c r="D57" s="13" t="n"/>
      <c r="E57" s="13" t="n"/>
      <c r="F57" s="15" t="n"/>
      <c r="G57" s="16" t="n"/>
      <c r="H57" s="34" t="n"/>
      <c r="I57" s="36">
        <f>IF(COUNTA(G57:H57)=0,"",IF(OR(G57="",H57=""),"",IFERROR(G57*H57,"")))</f>
        <v/>
      </c>
      <c r="J57" s="13" t="n"/>
      <c r="K57" s="13" t="n"/>
      <c r="L57" s="21">
        <f>IF(COUNTA(A57:H57,J57:K57)=0,"",IF(A57="","Informar ID",IF(COUNTIF($A$4:$A$153,A57)&gt;1,"Conferir ID duplicado",IF(OR(B57="",D57="",E57="",F57="",G57="",H57="",J57=""),"Completar lançamento",IF(J57="Cancelado","Ignorar",IF(AND(J57="Realizado",C57=""),"Informar data efetiva",IF(AND(J57="Realizado",K57=""),"Informar forma",IF(AND(J57&lt;&gt;"Realizado",C57&lt;&gt;""),"Conferir status/data",IF(AND(J57="Previsto",B57&lt;'Parâmetros'!$B$5),"Conferir atraso","OK")))))))))</f>
        <v/>
      </c>
      <c r="O57">
        <f>IFERROR(INDEX('Parâmetros'!$E$4:$E$6,ROW()-3),"")</f>
        <v/>
      </c>
      <c r="P57">
        <f>IFERROR(INDEX('Parâmetros'!$F$4:$F$8,ROW()-3),"")</f>
        <v/>
      </c>
      <c r="Q57">
        <f>IFERROR(INDEX('Parâmetros'!$G$4:$G$13,ROW()-3),"")</f>
        <v/>
      </c>
    </row>
    <row r="58" ht="22" customHeight="1">
      <c r="A58" s="13" t="n"/>
      <c r="B58" s="14" t="n"/>
      <c r="C58" s="14" t="n"/>
      <c r="D58" s="13" t="n"/>
      <c r="E58" s="13" t="n"/>
      <c r="F58" s="15" t="n"/>
      <c r="G58" s="16" t="n"/>
      <c r="H58" s="34" t="n"/>
      <c r="I58" s="35">
        <f>IF(COUNTA(G58:H58)=0,"",IF(OR(G58="",H58=""),"",IFERROR(G58*H58,"")))</f>
        <v/>
      </c>
      <c r="J58" s="13" t="n"/>
      <c r="K58" s="13" t="n"/>
      <c r="L58" s="19">
        <f>IF(COUNTA(A58:H58,J58:K58)=0,"",IF(A58="","Informar ID",IF(COUNTIF($A$4:$A$153,A58)&gt;1,"Conferir ID duplicado",IF(OR(B58="",D58="",E58="",F58="",G58="",H58="",J58=""),"Completar lançamento",IF(J58="Cancelado","Ignorar",IF(AND(J58="Realizado",C58=""),"Informar data efetiva",IF(AND(J58="Realizado",K58=""),"Informar forma",IF(AND(J58&lt;&gt;"Realizado",C58&lt;&gt;""),"Conferir status/data",IF(AND(J58="Previsto",B58&lt;'Parâmetros'!$B$5),"Conferir atraso","OK")))))))))</f>
        <v/>
      </c>
      <c r="O58">
        <f>IFERROR(INDEX('Parâmetros'!$E$4:$E$6,ROW()-3),"")</f>
        <v/>
      </c>
      <c r="P58">
        <f>IFERROR(INDEX('Parâmetros'!$F$4:$F$8,ROW()-3),"")</f>
        <v/>
      </c>
      <c r="Q58">
        <f>IFERROR(INDEX('Parâmetros'!$G$4:$G$13,ROW()-3),"")</f>
        <v/>
      </c>
    </row>
    <row r="59" ht="22" customHeight="1">
      <c r="A59" s="13" t="n"/>
      <c r="B59" s="14" t="n"/>
      <c r="C59" s="14" t="n"/>
      <c r="D59" s="13" t="n"/>
      <c r="E59" s="13" t="n"/>
      <c r="F59" s="15" t="n"/>
      <c r="G59" s="16" t="n"/>
      <c r="H59" s="34" t="n"/>
      <c r="I59" s="36">
        <f>IF(COUNTA(G59:H59)=0,"",IF(OR(G59="",H59=""),"",IFERROR(G59*H59,"")))</f>
        <v/>
      </c>
      <c r="J59" s="13" t="n"/>
      <c r="K59" s="13" t="n"/>
      <c r="L59" s="21">
        <f>IF(COUNTA(A59:H59,J59:K59)=0,"",IF(A59="","Informar ID",IF(COUNTIF($A$4:$A$153,A59)&gt;1,"Conferir ID duplicado",IF(OR(B59="",D59="",E59="",F59="",G59="",H59="",J59=""),"Completar lançamento",IF(J59="Cancelado","Ignorar",IF(AND(J59="Realizado",C59=""),"Informar data efetiva",IF(AND(J59="Realizado",K59=""),"Informar forma",IF(AND(J59&lt;&gt;"Realizado",C59&lt;&gt;""),"Conferir status/data",IF(AND(J59="Previsto",B59&lt;'Parâmetros'!$B$5),"Conferir atraso","OK")))))))))</f>
        <v/>
      </c>
      <c r="O59">
        <f>IFERROR(INDEX('Parâmetros'!$E$4:$E$6,ROW()-3),"")</f>
        <v/>
      </c>
      <c r="P59">
        <f>IFERROR(INDEX('Parâmetros'!$F$4:$F$8,ROW()-3),"")</f>
        <v/>
      </c>
      <c r="Q59">
        <f>IFERROR(INDEX('Parâmetros'!$G$4:$G$13,ROW()-3),"")</f>
        <v/>
      </c>
    </row>
    <row r="60" ht="22" customHeight="1">
      <c r="A60" s="13" t="n"/>
      <c r="B60" s="14" t="n"/>
      <c r="C60" s="14" t="n"/>
      <c r="D60" s="13" t="n"/>
      <c r="E60" s="13" t="n"/>
      <c r="F60" s="15" t="n"/>
      <c r="G60" s="16" t="n"/>
      <c r="H60" s="34" t="n"/>
      <c r="I60" s="35">
        <f>IF(COUNTA(G60:H60)=0,"",IF(OR(G60="",H60=""),"",IFERROR(G60*H60,"")))</f>
        <v/>
      </c>
      <c r="J60" s="13" t="n"/>
      <c r="K60" s="13" t="n"/>
      <c r="L60" s="19">
        <f>IF(COUNTA(A60:H60,J60:K60)=0,"",IF(A60="","Informar ID",IF(COUNTIF($A$4:$A$153,A60)&gt;1,"Conferir ID duplicado",IF(OR(B60="",D60="",E60="",F60="",G60="",H60="",J60=""),"Completar lançamento",IF(J60="Cancelado","Ignorar",IF(AND(J60="Realizado",C60=""),"Informar data efetiva",IF(AND(J60="Realizado",K60=""),"Informar forma",IF(AND(J60&lt;&gt;"Realizado",C60&lt;&gt;""),"Conferir status/data",IF(AND(J60="Previsto",B60&lt;'Parâmetros'!$B$5),"Conferir atraso","OK")))))))))</f>
        <v/>
      </c>
      <c r="O60">
        <f>IFERROR(INDEX('Parâmetros'!$E$4:$E$6,ROW()-3),"")</f>
        <v/>
      </c>
      <c r="P60">
        <f>IFERROR(INDEX('Parâmetros'!$F$4:$F$8,ROW()-3),"")</f>
        <v/>
      </c>
      <c r="Q60">
        <f>IFERROR(INDEX('Parâmetros'!$G$4:$G$13,ROW()-3),"")</f>
        <v/>
      </c>
    </row>
    <row r="61" ht="22" customHeight="1">
      <c r="A61" s="13" t="n"/>
      <c r="B61" s="14" t="n"/>
      <c r="C61" s="14" t="n"/>
      <c r="D61" s="13" t="n"/>
      <c r="E61" s="13" t="n"/>
      <c r="F61" s="15" t="n"/>
      <c r="G61" s="16" t="n"/>
      <c r="H61" s="34" t="n"/>
      <c r="I61" s="36">
        <f>IF(COUNTA(G61:H61)=0,"",IF(OR(G61="",H61=""),"",IFERROR(G61*H61,"")))</f>
        <v/>
      </c>
      <c r="J61" s="13" t="n"/>
      <c r="K61" s="13" t="n"/>
      <c r="L61" s="21">
        <f>IF(COUNTA(A61:H61,J61:K61)=0,"",IF(A61="","Informar ID",IF(COUNTIF($A$4:$A$153,A61)&gt;1,"Conferir ID duplicado",IF(OR(B61="",D61="",E61="",F61="",G61="",H61="",J61=""),"Completar lançamento",IF(J61="Cancelado","Ignorar",IF(AND(J61="Realizado",C61=""),"Informar data efetiva",IF(AND(J61="Realizado",K61=""),"Informar forma",IF(AND(J61&lt;&gt;"Realizado",C61&lt;&gt;""),"Conferir status/data",IF(AND(J61="Previsto",B61&lt;'Parâmetros'!$B$5),"Conferir atraso","OK")))))))))</f>
        <v/>
      </c>
      <c r="O61">
        <f>IFERROR(INDEX('Parâmetros'!$E$4:$E$6,ROW()-3),"")</f>
        <v/>
      </c>
      <c r="P61">
        <f>IFERROR(INDEX('Parâmetros'!$F$4:$F$8,ROW()-3),"")</f>
        <v/>
      </c>
      <c r="Q61">
        <f>IFERROR(INDEX('Parâmetros'!$G$4:$G$13,ROW()-3),"")</f>
        <v/>
      </c>
    </row>
    <row r="62" ht="22" customHeight="1">
      <c r="A62" s="13" t="n"/>
      <c r="B62" s="14" t="n"/>
      <c r="C62" s="14" t="n"/>
      <c r="D62" s="13" t="n"/>
      <c r="E62" s="13" t="n"/>
      <c r="F62" s="15" t="n"/>
      <c r="G62" s="16" t="n"/>
      <c r="H62" s="34" t="n"/>
      <c r="I62" s="35">
        <f>IF(COUNTA(G62:H62)=0,"",IF(OR(G62="",H62=""),"",IFERROR(G62*H62,"")))</f>
        <v/>
      </c>
      <c r="J62" s="13" t="n"/>
      <c r="K62" s="13" t="n"/>
      <c r="L62" s="19">
        <f>IF(COUNTA(A62:H62,J62:K62)=0,"",IF(A62="","Informar ID",IF(COUNTIF($A$4:$A$153,A62)&gt;1,"Conferir ID duplicado",IF(OR(B62="",D62="",E62="",F62="",G62="",H62="",J62=""),"Completar lançamento",IF(J62="Cancelado","Ignorar",IF(AND(J62="Realizado",C62=""),"Informar data efetiva",IF(AND(J62="Realizado",K62=""),"Informar forma",IF(AND(J62&lt;&gt;"Realizado",C62&lt;&gt;""),"Conferir status/data",IF(AND(J62="Previsto",B62&lt;'Parâmetros'!$B$5),"Conferir atraso","OK")))))))))</f>
        <v/>
      </c>
      <c r="O62">
        <f>IFERROR(INDEX('Parâmetros'!$E$4:$E$6,ROW()-3),"")</f>
        <v/>
      </c>
      <c r="P62">
        <f>IFERROR(INDEX('Parâmetros'!$F$4:$F$8,ROW()-3),"")</f>
        <v/>
      </c>
      <c r="Q62">
        <f>IFERROR(INDEX('Parâmetros'!$G$4:$G$13,ROW()-3),"")</f>
        <v/>
      </c>
    </row>
    <row r="63" ht="22" customHeight="1">
      <c r="A63" s="13" t="n"/>
      <c r="B63" s="14" t="n"/>
      <c r="C63" s="14" t="n"/>
      <c r="D63" s="13" t="n"/>
      <c r="E63" s="13" t="n"/>
      <c r="F63" s="15" t="n"/>
      <c r="G63" s="16" t="n"/>
      <c r="H63" s="34" t="n"/>
      <c r="I63" s="36">
        <f>IF(COUNTA(G63:H63)=0,"",IF(OR(G63="",H63=""),"",IFERROR(G63*H63,"")))</f>
        <v/>
      </c>
      <c r="J63" s="13" t="n"/>
      <c r="K63" s="13" t="n"/>
      <c r="L63" s="21">
        <f>IF(COUNTA(A63:H63,J63:K63)=0,"",IF(A63="","Informar ID",IF(COUNTIF($A$4:$A$153,A63)&gt;1,"Conferir ID duplicado",IF(OR(B63="",D63="",E63="",F63="",G63="",H63="",J63=""),"Completar lançamento",IF(J63="Cancelado","Ignorar",IF(AND(J63="Realizado",C63=""),"Informar data efetiva",IF(AND(J63="Realizado",K63=""),"Informar forma",IF(AND(J63&lt;&gt;"Realizado",C63&lt;&gt;""),"Conferir status/data",IF(AND(J63="Previsto",B63&lt;'Parâmetros'!$B$5),"Conferir atraso","OK")))))))))</f>
        <v/>
      </c>
      <c r="O63">
        <f>IFERROR(INDEX('Parâmetros'!$E$4:$E$6,ROW()-3),"")</f>
        <v/>
      </c>
      <c r="P63">
        <f>IFERROR(INDEX('Parâmetros'!$F$4:$F$8,ROW()-3),"")</f>
        <v/>
      </c>
      <c r="Q63">
        <f>IFERROR(INDEX('Parâmetros'!$G$4:$G$13,ROW()-3),"")</f>
        <v/>
      </c>
    </row>
    <row r="64" ht="22" customHeight="1">
      <c r="A64" s="13" t="n"/>
      <c r="B64" s="14" t="n"/>
      <c r="C64" s="14" t="n"/>
      <c r="D64" s="13" t="n"/>
      <c r="E64" s="13" t="n"/>
      <c r="F64" s="15" t="n"/>
      <c r="G64" s="16" t="n"/>
      <c r="H64" s="34" t="n"/>
      <c r="I64" s="35">
        <f>IF(COUNTA(G64:H64)=0,"",IF(OR(G64="",H64=""),"",IFERROR(G64*H64,"")))</f>
        <v/>
      </c>
      <c r="J64" s="13" t="n"/>
      <c r="K64" s="13" t="n"/>
      <c r="L64" s="19">
        <f>IF(COUNTA(A64:H64,J64:K64)=0,"",IF(A64="","Informar ID",IF(COUNTIF($A$4:$A$153,A64)&gt;1,"Conferir ID duplicado",IF(OR(B64="",D64="",E64="",F64="",G64="",H64="",J64=""),"Completar lançamento",IF(J64="Cancelado","Ignorar",IF(AND(J64="Realizado",C64=""),"Informar data efetiva",IF(AND(J64="Realizado",K64=""),"Informar forma",IF(AND(J64&lt;&gt;"Realizado",C64&lt;&gt;""),"Conferir status/data",IF(AND(J64="Previsto",B64&lt;'Parâmetros'!$B$5),"Conferir atraso","OK")))))))))</f>
        <v/>
      </c>
      <c r="O64">
        <f>IFERROR(INDEX('Parâmetros'!$E$4:$E$6,ROW()-3),"")</f>
        <v/>
      </c>
      <c r="P64">
        <f>IFERROR(INDEX('Parâmetros'!$F$4:$F$8,ROW()-3),"")</f>
        <v/>
      </c>
      <c r="Q64">
        <f>IFERROR(INDEX('Parâmetros'!$G$4:$G$13,ROW()-3),"")</f>
        <v/>
      </c>
    </row>
    <row r="65" ht="22" customHeight="1">
      <c r="A65" s="13" t="n"/>
      <c r="B65" s="14" t="n"/>
      <c r="C65" s="14" t="n"/>
      <c r="D65" s="13" t="n"/>
      <c r="E65" s="13" t="n"/>
      <c r="F65" s="15" t="n"/>
      <c r="G65" s="16" t="n"/>
      <c r="H65" s="34" t="n"/>
      <c r="I65" s="36">
        <f>IF(COUNTA(G65:H65)=0,"",IF(OR(G65="",H65=""),"",IFERROR(G65*H65,"")))</f>
        <v/>
      </c>
      <c r="J65" s="13" t="n"/>
      <c r="K65" s="13" t="n"/>
      <c r="L65" s="21">
        <f>IF(COUNTA(A65:H65,J65:K65)=0,"",IF(A65="","Informar ID",IF(COUNTIF($A$4:$A$153,A65)&gt;1,"Conferir ID duplicado",IF(OR(B65="",D65="",E65="",F65="",G65="",H65="",J65=""),"Completar lançamento",IF(J65="Cancelado","Ignorar",IF(AND(J65="Realizado",C65=""),"Informar data efetiva",IF(AND(J65="Realizado",K65=""),"Informar forma",IF(AND(J65&lt;&gt;"Realizado",C65&lt;&gt;""),"Conferir status/data",IF(AND(J65="Previsto",B65&lt;'Parâmetros'!$B$5),"Conferir atraso","OK")))))))))</f>
        <v/>
      </c>
      <c r="O65">
        <f>IFERROR(INDEX('Parâmetros'!$E$4:$E$6,ROW()-3),"")</f>
        <v/>
      </c>
      <c r="P65">
        <f>IFERROR(INDEX('Parâmetros'!$F$4:$F$8,ROW()-3),"")</f>
        <v/>
      </c>
      <c r="Q65">
        <f>IFERROR(INDEX('Parâmetros'!$G$4:$G$13,ROW()-3),"")</f>
        <v/>
      </c>
    </row>
    <row r="66" ht="22" customHeight="1">
      <c r="A66" s="13" t="n"/>
      <c r="B66" s="14" t="n"/>
      <c r="C66" s="14" t="n"/>
      <c r="D66" s="13" t="n"/>
      <c r="E66" s="13" t="n"/>
      <c r="F66" s="15" t="n"/>
      <c r="G66" s="16" t="n"/>
      <c r="H66" s="34" t="n"/>
      <c r="I66" s="35">
        <f>IF(COUNTA(G66:H66)=0,"",IF(OR(G66="",H66=""),"",IFERROR(G66*H66,"")))</f>
        <v/>
      </c>
      <c r="J66" s="13" t="n"/>
      <c r="K66" s="13" t="n"/>
      <c r="L66" s="19">
        <f>IF(COUNTA(A66:H66,J66:K66)=0,"",IF(A66="","Informar ID",IF(COUNTIF($A$4:$A$153,A66)&gt;1,"Conferir ID duplicado",IF(OR(B66="",D66="",E66="",F66="",G66="",H66="",J66=""),"Completar lançamento",IF(J66="Cancelado","Ignorar",IF(AND(J66="Realizado",C66=""),"Informar data efetiva",IF(AND(J66="Realizado",K66=""),"Informar forma",IF(AND(J66&lt;&gt;"Realizado",C66&lt;&gt;""),"Conferir status/data",IF(AND(J66="Previsto",B66&lt;'Parâmetros'!$B$5),"Conferir atraso","OK")))))))))</f>
        <v/>
      </c>
      <c r="O66">
        <f>IFERROR(INDEX('Parâmetros'!$E$4:$E$6,ROW()-3),"")</f>
        <v/>
      </c>
      <c r="P66">
        <f>IFERROR(INDEX('Parâmetros'!$F$4:$F$8,ROW()-3),"")</f>
        <v/>
      </c>
      <c r="Q66">
        <f>IFERROR(INDEX('Parâmetros'!$G$4:$G$13,ROW()-3),"")</f>
        <v/>
      </c>
    </row>
    <row r="67" ht="22" customHeight="1">
      <c r="A67" s="13" t="n"/>
      <c r="B67" s="14" t="n"/>
      <c r="C67" s="14" t="n"/>
      <c r="D67" s="13" t="n"/>
      <c r="E67" s="13" t="n"/>
      <c r="F67" s="15" t="n"/>
      <c r="G67" s="16" t="n"/>
      <c r="H67" s="34" t="n"/>
      <c r="I67" s="36">
        <f>IF(COUNTA(G67:H67)=0,"",IF(OR(G67="",H67=""),"",IFERROR(G67*H67,"")))</f>
        <v/>
      </c>
      <c r="J67" s="13" t="n"/>
      <c r="K67" s="13" t="n"/>
      <c r="L67" s="21">
        <f>IF(COUNTA(A67:H67,J67:K67)=0,"",IF(A67="","Informar ID",IF(COUNTIF($A$4:$A$153,A67)&gt;1,"Conferir ID duplicado",IF(OR(B67="",D67="",E67="",F67="",G67="",H67="",J67=""),"Completar lançamento",IF(J67="Cancelado","Ignorar",IF(AND(J67="Realizado",C67=""),"Informar data efetiva",IF(AND(J67="Realizado",K67=""),"Informar forma",IF(AND(J67&lt;&gt;"Realizado",C67&lt;&gt;""),"Conferir status/data",IF(AND(J67="Previsto",B67&lt;'Parâmetros'!$B$5),"Conferir atraso","OK")))))))))</f>
        <v/>
      </c>
      <c r="O67">
        <f>IFERROR(INDEX('Parâmetros'!$E$4:$E$6,ROW()-3),"")</f>
        <v/>
      </c>
      <c r="P67">
        <f>IFERROR(INDEX('Parâmetros'!$F$4:$F$8,ROW()-3),"")</f>
        <v/>
      </c>
      <c r="Q67">
        <f>IFERROR(INDEX('Parâmetros'!$G$4:$G$13,ROW()-3),"")</f>
        <v/>
      </c>
    </row>
    <row r="68" ht="22" customHeight="1">
      <c r="A68" s="13" t="n"/>
      <c r="B68" s="14" t="n"/>
      <c r="C68" s="14" t="n"/>
      <c r="D68" s="13" t="n"/>
      <c r="E68" s="13" t="n"/>
      <c r="F68" s="15" t="n"/>
      <c r="G68" s="16" t="n"/>
      <c r="H68" s="34" t="n"/>
      <c r="I68" s="35">
        <f>IF(COUNTA(G68:H68)=0,"",IF(OR(G68="",H68=""),"",IFERROR(G68*H68,"")))</f>
        <v/>
      </c>
      <c r="J68" s="13" t="n"/>
      <c r="K68" s="13" t="n"/>
      <c r="L68" s="19">
        <f>IF(COUNTA(A68:H68,J68:K68)=0,"",IF(A68="","Informar ID",IF(COUNTIF($A$4:$A$153,A68)&gt;1,"Conferir ID duplicado",IF(OR(B68="",D68="",E68="",F68="",G68="",H68="",J68=""),"Completar lançamento",IF(J68="Cancelado","Ignorar",IF(AND(J68="Realizado",C68=""),"Informar data efetiva",IF(AND(J68="Realizado",K68=""),"Informar forma",IF(AND(J68&lt;&gt;"Realizado",C68&lt;&gt;""),"Conferir status/data",IF(AND(J68="Previsto",B68&lt;'Parâmetros'!$B$5),"Conferir atraso","OK")))))))))</f>
        <v/>
      </c>
      <c r="O68">
        <f>IFERROR(INDEX('Parâmetros'!$E$4:$E$6,ROW()-3),"")</f>
        <v/>
      </c>
      <c r="P68">
        <f>IFERROR(INDEX('Parâmetros'!$F$4:$F$8,ROW()-3),"")</f>
        <v/>
      </c>
      <c r="Q68">
        <f>IFERROR(INDEX('Parâmetros'!$G$4:$G$13,ROW()-3),"")</f>
        <v/>
      </c>
    </row>
    <row r="69" ht="22" customHeight="1">
      <c r="A69" s="13" t="n"/>
      <c r="B69" s="14" t="n"/>
      <c r="C69" s="14" t="n"/>
      <c r="D69" s="13" t="n"/>
      <c r="E69" s="13" t="n"/>
      <c r="F69" s="15" t="n"/>
      <c r="G69" s="16" t="n"/>
      <c r="H69" s="34" t="n"/>
      <c r="I69" s="36">
        <f>IF(COUNTA(G69:H69)=0,"",IF(OR(G69="",H69=""),"",IFERROR(G69*H69,"")))</f>
        <v/>
      </c>
      <c r="J69" s="13" t="n"/>
      <c r="K69" s="13" t="n"/>
      <c r="L69" s="21">
        <f>IF(COUNTA(A69:H69,J69:K69)=0,"",IF(A69="","Informar ID",IF(COUNTIF($A$4:$A$153,A69)&gt;1,"Conferir ID duplicado",IF(OR(B69="",D69="",E69="",F69="",G69="",H69="",J69=""),"Completar lançamento",IF(J69="Cancelado","Ignorar",IF(AND(J69="Realizado",C69=""),"Informar data efetiva",IF(AND(J69="Realizado",K69=""),"Informar forma",IF(AND(J69&lt;&gt;"Realizado",C69&lt;&gt;""),"Conferir status/data",IF(AND(J69="Previsto",B69&lt;'Parâmetros'!$B$5),"Conferir atraso","OK")))))))))</f>
        <v/>
      </c>
      <c r="O69">
        <f>IFERROR(INDEX('Parâmetros'!$E$4:$E$6,ROW()-3),"")</f>
        <v/>
      </c>
      <c r="P69">
        <f>IFERROR(INDEX('Parâmetros'!$F$4:$F$8,ROW()-3),"")</f>
        <v/>
      </c>
      <c r="Q69">
        <f>IFERROR(INDEX('Parâmetros'!$G$4:$G$13,ROW()-3),"")</f>
        <v/>
      </c>
    </row>
    <row r="70" ht="22" customHeight="1">
      <c r="A70" s="13" t="n"/>
      <c r="B70" s="14" t="n"/>
      <c r="C70" s="14" t="n"/>
      <c r="D70" s="13" t="n"/>
      <c r="E70" s="13" t="n"/>
      <c r="F70" s="15" t="n"/>
      <c r="G70" s="16" t="n"/>
      <c r="H70" s="34" t="n"/>
      <c r="I70" s="35">
        <f>IF(COUNTA(G70:H70)=0,"",IF(OR(G70="",H70=""),"",IFERROR(G70*H70,"")))</f>
        <v/>
      </c>
      <c r="J70" s="13" t="n"/>
      <c r="K70" s="13" t="n"/>
      <c r="L70" s="19">
        <f>IF(COUNTA(A70:H70,J70:K70)=0,"",IF(A70="","Informar ID",IF(COUNTIF($A$4:$A$153,A70)&gt;1,"Conferir ID duplicado",IF(OR(B70="",D70="",E70="",F70="",G70="",H70="",J70=""),"Completar lançamento",IF(J70="Cancelado","Ignorar",IF(AND(J70="Realizado",C70=""),"Informar data efetiva",IF(AND(J70="Realizado",K70=""),"Informar forma",IF(AND(J70&lt;&gt;"Realizado",C70&lt;&gt;""),"Conferir status/data",IF(AND(J70="Previsto",B70&lt;'Parâmetros'!$B$5),"Conferir atraso","OK")))))))))</f>
        <v/>
      </c>
      <c r="O70">
        <f>IFERROR(INDEX('Parâmetros'!$E$4:$E$6,ROW()-3),"")</f>
        <v/>
      </c>
      <c r="P70">
        <f>IFERROR(INDEX('Parâmetros'!$F$4:$F$8,ROW()-3),"")</f>
        <v/>
      </c>
      <c r="Q70">
        <f>IFERROR(INDEX('Parâmetros'!$G$4:$G$13,ROW()-3),"")</f>
        <v/>
      </c>
    </row>
    <row r="71" ht="22" customHeight="1">
      <c r="A71" s="13" t="n"/>
      <c r="B71" s="14" t="n"/>
      <c r="C71" s="14" t="n"/>
      <c r="D71" s="13" t="n"/>
      <c r="E71" s="13" t="n"/>
      <c r="F71" s="15" t="n"/>
      <c r="G71" s="16" t="n"/>
      <c r="H71" s="34" t="n"/>
      <c r="I71" s="36">
        <f>IF(COUNTA(G71:H71)=0,"",IF(OR(G71="",H71=""),"",IFERROR(G71*H71,"")))</f>
        <v/>
      </c>
      <c r="J71" s="13" t="n"/>
      <c r="K71" s="13" t="n"/>
      <c r="L71" s="21">
        <f>IF(COUNTA(A71:H71,J71:K71)=0,"",IF(A71="","Informar ID",IF(COUNTIF($A$4:$A$153,A71)&gt;1,"Conferir ID duplicado",IF(OR(B71="",D71="",E71="",F71="",G71="",H71="",J71=""),"Completar lançamento",IF(J71="Cancelado","Ignorar",IF(AND(J71="Realizado",C71=""),"Informar data efetiva",IF(AND(J71="Realizado",K71=""),"Informar forma",IF(AND(J71&lt;&gt;"Realizado",C71&lt;&gt;""),"Conferir status/data",IF(AND(J71="Previsto",B71&lt;'Parâmetros'!$B$5),"Conferir atraso","OK")))))))))</f>
        <v/>
      </c>
      <c r="O71">
        <f>IFERROR(INDEX('Parâmetros'!$E$4:$E$6,ROW()-3),"")</f>
        <v/>
      </c>
      <c r="P71">
        <f>IFERROR(INDEX('Parâmetros'!$F$4:$F$8,ROW()-3),"")</f>
        <v/>
      </c>
      <c r="Q71">
        <f>IFERROR(INDEX('Parâmetros'!$G$4:$G$13,ROW()-3),"")</f>
        <v/>
      </c>
    </row>
    <row r="72" ht="22" customHeight="1">
      <c r="A72" s="13" t="n"/>
      <c r="B72" s="14" t="n"/>
      <c r="C72" s="14" t="n"/>
      <c r="D72" s="13" t="n"/>
      <c r="E72" s="13" t="n"/>
      <c r="F72" s="15" t="n"/>
      <c r="G72" s="16" t="n"/>
      <c r="H72" s="34" t="n"/>
      <c r="I72" s="35">
        <f>IF(COUNTA(G72:H72)=0,"",IF(OR(G72="",H72=""),"",IFERROR(G72*H72,"")))</f>
        <v/>
      </c>
      <c r="J72" s="13" t="n"/>
      <c r="K72" s="13" t="n"/>
      <c r="L72" s="19">
        <f>IF(COUNTA(A72:H72,J72:K72)=0,"",IF(A72="","Informar ID",IF(COUNTIF($A$4:$A$153,A72)&gt;1,"Conferir ID duplicado",IF(OR(B72="",D72="",E72="",F72="",G72="",H72="",J72=""),"Completar lançamento",IF(J72="Cancelado","Ignorar",IF(AND(J72="Realizado",C72=""),"Informar data efetiva",IF(AND(J72="Realizado",K72=""),"Informar forma",IF(AND(J72&lt;&gt;"Realizado",C72&lt;&gt;""),"Conferir status/data",IF(AND(J72="Previsto",B72&lt;'Parâmetros'!$B$5),"Conferir atraso","OK")))))))))</f>
        <v/>
      </c>
      <c r="O72">
        <f>IFERROR(INDEX('Parâmetros'!$E$4:$E$6,ROW()-3),"")</f>
        <v/>
      </c>
      <c r="P72">
        <f>IFERROR(INDEX('Parâmetros'!$F$4:$F$8,ROW()-3),"")</f>
        <v/>
      </c>
      <c r="Q72">
        <f>IFERROR(INDEX('Parâmetros'!$G$4:$G$13,ROW()-3),"")</f>
        <v/>
      </c>
    </row>
    <row r="73" ht="22" customHeight="1">
      <c r="A73" s="13" t="n"/>
      <c r="B73" s="14" t="n"/>
      <c r="C73" s="14" t="n"/>
      <c r="D73" s="13" t="n"/>
      <c r="E73" s="13" t="n"/>
      <c r="F73" s="15" t="n"/>
      <c r="G73" s="16" t="n"/>
      <c r="H73" s="34" t="n"/>
      <c r="I73" s="36">
        <f>IF(COUNTA(G73:H73)=0,"",IF(OR(G73="",H73=""),"",IFERROR(G73*H73,"")))</f>
        <v/>
      </c>
      <c r="J73" s="13" t="n"/>
      <c r="K73" s="13" t="n"/>
      <c r="L73" s="21">
        <f>IF(COUNTA(A73:H73,J73:K73)=0,"",IF(A73="","Informar ID",IF(COUNTIF($A$4:$A$153,A73)&gt;1,"Conferir ID duplicado",IF(OR(B73="",D73="",E73="",F73="",G73="",H73="",J73=""),"Completar lançamento",IF(J73="Cancelado","Ignorar",IF(AND(J73="Realizado",C73=""),"Informar data efetiva",IF(AND(J73="Realizado",K73=""),"Informar forma",IF(AND(J73&lt;&gt;"Realizado",C73&lt;&gt;""),"Conferir status/data",IF(AND(J73="Previsto",B73&lt;'Parâmetros'!$B$5),"Conferir atraso","OK")))))))))</f>
        <v/>
      </c>
      <c r="O73">
        <f>IFERROR(INDEX('Parâmetros'!$E$4:$E$6,ROW()-3),"")</f>
        <v/>
      </c>
      <c r="P73">
        <f>IFERROR(INDEX('Parâmetros'!$F$4:$F$8,ROW()-3),"")</f>
        <v/>
      </c>
      <c r="Q73">
        <f>IFERROR(INDEX('Parâmetros'!$G$4:$G$13,ROW()-3),"")</f>
        <v/>
      </c>
    </row>
    <row r="74" ht="22" customHeight="1">
      <c r="A74" s="13" t="n"/>
      <c r="B74" s="14" t="n"/>
      <c r="C74" s="14" t="n"/>
      <c r="D74" s="13" t="n"/>
      <c r="E74" s="13" t="n"/>
      <c r="F74" s="15" t="n"/>
      <c r="G74" s="16" t="n"/>
      <c r="H74" s="34" t="n"/>
      <c r="I74" s="35">
        <f>IF(COUNTA(G74:H74)=0,"",IF(OR(G74="",H74=""),"",IFERROR(G74*H74,"")))</f>
        <v/>
      </c>
      <c r="J74" s="13" t="n"/>
      <c r="K74" s="13" t="n"/>
      <c r="L74" s="19">
        <f>IF(COUNTA(A74:H74,J74:K74)=0,"",IF(A74="","Informar ID",IF(COUNTIF($A$4:$A$153,A74)&gt;1,"Conferir ID duplicado",IF(OR(B74="",D74="",E74="",F74="",G74="",H74="",J74=""),"Completar lançamento",IF(J74="Cancelado","Ignorar",IF(AND(J74="Realizado",C74=""),"Informar data efetiva",IF(AND(J74="Realizado",K74=""),"Informar forma",IF(AND(J74&lt;&gt;"Realizado",C74&lt;&gt;""),"Conferir status/data",IF(AND(J74="Previsto",B74&lt;'Parâmetros'!$B$5),"Conferir atraso","OK")))))))))</f>
        <v/>
      </c>
      <c r="O74">
        <f>IFERROR(INDEX('Parâmetros'!$E$4:$E$6,ROW()-3),"")</f>
        <v/>
      </c>
      <c r="P74">
        <f>IFERROR(INDEX('Parâmetros'!$F$4:$F$8,ROW()-3),"")</f>
        <v/>
      </c>
      <c r="Q74">
        <f>IFERROR(INDEX('Parâmetros'!$G$4:$G$13,ROW()-3),"")</f>
        <v/>
      </c>
    </row>
    <row r="75" ht="22" customHeight="1">
      <c r="A75" s="13" t="n"/>
      <c r="B75" s="14" t="n"/>
      <c r="C75" s="14" t="n"/>
      <c r="D75" s="13" t="n"/>
      <c r="E75" s="13" t="n"/>
      <c r="F75" s="15" t="n"/>
      <c r="G75" s="16" t="n"/>
      <c r="H75" s="34" t="n"/>
      <c r="I75" s="36">
        <f>IF(COUNTA(G75:H75)=0,"",IF(OR(G75="",H75=""),"",IFERROR(G75*H75,"")))</f>
        <v/>
      </c>
      <c r="J75" s="13" t="n"/>
      <c r="K75" s="13" t="n"/>
      <c r="L75" s="21">
        <f>IF(COUNTA(A75:H75,J75:K75)=0,"",IF(A75="","Informar ID",IF(COUNTIF($A$4:$A$153,A75)&gt;1,"Conferir ID duplicado",IF(OR(B75="",D75="",E75="",F75="",G75="",H75="",J75=""),"Completar lançamento",IF(J75="Cancelado","Ignorar",IF(AND(J75="Realizado",C75=""),"Informar data efetiva",IF(AND(J75="Realizado",K75=""),"Informar forma",IF(AND(J75&lt;&gt;"Realizado",C75&lt;&gt;""),"Conferir status/data",IF(AND(J75="Previsto",B75&lt;'Parâmetros'!$B$5),"Conferir atraso","OK")))))))))</f>
        <v/>
      </c>
      <c r="O75">
        <f>IFERROR(INDEX('Parâmetros'!$E$4:$E$6,ROW()-3),"")</f>
        <v/>
      </c>
      <c r="P75">
        <f>IFERROR(INDEX('Parâmetros'!$F$4:$F$8,ROW()-3),"")</f>
        <v/>
      </c>
      <c r="Q75">
        <f>IFERROR(INDEX('Parâmetros'!$G$4:$G$13,ROW()-3),"")</f>
        <v/>
      </c>
    </row>
    <row r="76" ht="22" customHeight="1">
      <c r="A76" s="13" t="n"/>
      <c r="B76" s="14" t="n"/>
      <c r="C76" s="14" t="n"/>
      <c r="D76" s="13" t="n"/>
      <c r="E76" s="13" t="n"/>
      <c r="F76" s="15" t="n"/>
      <c r="G76" s="16" t="n"/>
      <c r="H76" s="34" t="n"/>
      <c r="I76" s="35">
        <f>IF(COUNTA(G76:H76)=0,"",IF(OR(G76="",H76=""),"",IFERROR(G76*H76,"")))</f>
        <v/>
      </c>
      <c r="J76" s="13" t="n"/>
      <c r="K76" s="13" t="n"/>
      <c r="L76" s="19">
        <f>IF(COUNTA(A76:H76,J76:K76)=0,"",IF(A76="","Informar ID",IF(COUNTIF($A$4:$A$153,A76)&gt;1,"Conferir ID duplicado",IF(OR(B76="",D76="",E76="",F76="",G76="",H76="",J76=""),"Completar lançamento",IF(J76="Cancelado","Ignorar",IF(AND(J76="Realizado",C76=""),"Informar data efetiva",IF(AND(J76="Realizado",K76=""),"Informar forma",IF(AND(J76&lt;&gt;"Realizado",C76&lt;&gt;""),"Conferir status/data",IF(AND(J76="Previsto",B76&lt;'Parâmetros'!$B$5),"Conferir atraso","OK")))))))))</f>
        <v/>
      </c>
      <c r="O76">
        <f>IFERROR(INDEX('Parâmetros'!$E$4:$E$6,ROW()-3),"")</f>
        <v/>
      </c>
      <c r="P76">
        <f>IFERROR(INDEX('Parâmetros'!$F$4:$F$8,ROW()-3),"")</f>
        <v/>
      </c>
      <c r="Q76">
        <f>IFERROR(INDEX('Parâmetros'!$G$4:$G$13,ROW()-3),"")</f>
        <v/>
      </c>
    </row>
    <row r="77" ht="22" customHeight="1">
      <c r="A77" s="13" t="n"/>
      <c r="B77" s="14" t="n"/>
      <c r="C77" s="14" t="n"/>
      <c r="D77" s="13" t="n"/>
      <c r="E77" s="13" t="n"/>
      <c r="F77" s="15" t="n"/>
      <c r="G77" s="16" t="n"/>
      <c r="H77" s="34" t="n"/>
      <c r="I77" s="36">
        <f>IF(COUNTA(G77:H77)=0,"",IF(OR(G77="",H77=""),"",IFERROR(G77*H77,"")))</f>
        <v/>
      </c>
      <c r="J77" s="13" t="n"/>
      <c r="K77" s="13" t="n"/>
      <c r="L77" s="21">
        <f>IF(COUNTA(A77:H77,J77:K77)=0,"",IF(A77="","Informar ID",IF(COUNTIF($A$4:$A$153,A77)&gt;1,"Conferir ID duplicado",IF(OR(B77="",D77="",E77="",F77="",G77="",H77="",J77=""),"Completar lançamento",IF(J77="Cancelado","Ignorar",IF(AND(J77="Realizado",C77=""),"Informar data efetiva",IF(AND(J77="Realizado",K77=""),"Informar forma",IF(AND(J77&lt;&gt;"Realizado",C77&lt;&gt;""),"Conferir status/data",IF(AND(J77="Previsto",B77&lt;'Parâmetros'!$B$5),"Conferir atraso","OK")))))))))</f>
        <v/>
      </c>
      <c r="O77">
        <f>IFERROR(INDEX('Parâmetros'!$E$4:$E$6,ROW()-3),"")</f>
        <v/>
      </c>
      <c r="P77">
        <f>IFERROR(INDEX('Parâmetros'!$F$4:$F$8,ROW()-3),"")</f>
        <v/>
      </c>
      <c r="Q77">
        <f>IFERROR(INDEX('Parâmetros'!$G$4:$G$13,ROW()-3),"")</f>
        <v/>
      </c>
    </row>
    <row r="78" ht="22" customHeight="1">
      <c r="A78" s="13" t="n"/>
      <c r="B78" s="14" t="n"/>
      <c r="C78" s="14" t="n"/>
      <c r="D78" s="13" t="n"/>
      <c r="E78" s="13" t="n"/>
      <c r="F78" s="15" t="n"/>
      <c r="G78" s="16" t="n"/>
      <c r="H78" s="34" t="n"/>
      <c r="I78" s="35">
        <f>IF(COUNTA(G78:H78)=0,"",IF(OR(G78="",H78=""),"",IFERROR(G78*H78,"")))</f>
        <v/>
      </c>
      <c r="J78" s="13" t="n"/>
      <c r="K78" s="13" t="n"/>
      <c r="L78" s="19">
        <f>IF(COUNTA(A78:H78,J78:K78)=0,"",IF(A78="","Informar ID",IF(COUNTIF($A$4:$A$153,A78)&gt;1,"Conferir ID duplicado",IF(OR(B78="",D78="",E78="",F78="",G78="",H78="",J78=""),"Completar lançamento",IF(J78="Cancelado","Ignorar",IF(AND(J78="Realizado",C78=""),"Informar data efetiva",IF(AND(J78="Realizado",K78=""),"Informar forma",IF(AND(J78&lt;&gt;"Realizado",C78&lt;&gt;""),"Conferir status/data",IF(AND(J78="Previsto",B78&lt;'Parâmetros'!$B$5),"Conferir atraso","OK")))))))))</f>
        <v/>
      </c>
      <c r="O78">
        <f>IFERROR(INDEX('Parâmetros'!$E$4:$E$6,ROW()-3),"")</f>
        <v/>
      </c>
      <c r="P78">
        <f>IFERROR(INDEX('Parâmetros'!$F$4:$F$8,ROW()-3),"")</f>
        <v/>
      </c>
      <c r="Q78">
        <f>IFERROR(INDEX('Parâmetros'!$G$4:$G$13,ROW()-3),"")</f>
        <v/>
      </c>
    </row>
    <row r="79" ht="22" customHeight="1">
      <c r="A79" s="13" t="n"/>
      <c r="B79" s="14" t="n"/>
      <c r="C79" s="14" t="n"/>
      <c r="D79" s="13" t="n"/>
      <c r="E79" s="13" t="n"/>
      <c r="F79" s="15" t="n"/>
      <c r="G79" s="16" t="n"/>
      <c r="H79" s="34" t="n"/>
      <c r="I79" s="36">
        <f>IF(COUNTA(G79:H79)=0,"",IF(OR(G79="",H79=""),"",IFERROR(G79*H79,"")))</f>
        <v/>
      </c>
      <c r="J79" s="13" t="n"/>
      <c r="K79" s="13" t="n"/>
      <c r="L79" s="21">
        <f>IF(COUNTA(A79:H79,J79:K79)=0,"",IF(A79="","Informar ID",IF(COUNTIF($A$4:$A$153,A79)&gt;1,"Conferir ID duplicado",IF(OR(B79="",D79="",E79="",F79="",G79="",H79="",J79=""),"Completar lançamento",IF(J79="Cancelado","Ignorar",IF(AND(J79="Realizado",C79=""),"Informar data efetiva",IF(AND(J79="Realizado",K79=""),"Informar forma",IF(AND(J79&lt;&gt;"Realizado",C79&lt;&gt;""),"Conferir status/data",IF(AND(J79="Previsto",B79&lt;'Parâmetros'!$B$5),"Conferir atraso","OK")))))))))</f>
        <v/>
      </c>
      <c r="O79">
        <f>IFERROR(INDEX('Parâmetros'!$E$4:$E$6,ROW()-3),"")</f>
        <v/>
      </c>
      <c r="P79">
        <f>IFERROR(INDEX('Parâmetros'!$F$4:$F$8,ROW()-3),"")</f>
        <v/>
      </c>
      <c r="Q79">
        <f>IFERROR(INDEX('Parâmetros'!$G$4:$G$13,ROW()-3),"")</f>
        <v/>
      </c>
    </row>
    <row r="80" ht="22" customHeight="1">
      <c r="A80" s="13" t="n"/>
      <c r="B80" s="14" t="n"/>
      <c r="C80" s="14" t="n"/>
      <c r="D80" s="13" t="n"/>
      <c r="E80" s="13" t="n"/>
      <c r="F80" s="15" t="n"/>
      <c r="G80" s="16" t="n"/>
      <c r="H80" s="34" t="n"/>
      <c r="I80" s="35">
        <f>IF(COUNTA(G80:H80)=0,"",IF(OR(G80="",H80=""),"",IFERROR(G80*H80,"")))</f>
        <v/>
      </c>
      <c r="J80" s="13" t="n"/>
      <c r="K80" s="13" t="n"/>
      <c r="L80" s="19">
        <f>IF(COUNTA(A80:H80,J80:K80)=0,"",IF(A80="","Informar ID",IF(COUNTIF($A$4:$A$153,A80)&gt;1,"Conferir ID duplicado",IF(OR(B80="",D80="",E80="",F80="",G80="",H80="",J80=""),"Completar lançamento",IF(J80="Cancelado","Ignorar",IF(AND(J80="Realizado",C80=""),"Informar data efetiva",IF(AND(J80="Realizado",K80=""),"Informar forma",IF(AND(J80&lt;&gt;"Realizado",C80&lt;&gt;""),"Conferir status/data",IF(AND(J80="Previsto",B80&lt;'Parâmetros'!$B$5),"Conferir atraso","OK")))))))))</f>
        <v/>
      </c>
      <c r="O80">
        <f>IFERROR(INDEX('Parâmetros'!$E$4:$E$6,ROW()-3),"")</f>
        <v/>
      </c>
      <c r="P80">
        <f>IFERROR(INDEX('Parâmetros'!$F$4:$F$8,ROW()-3),"")</f>
        <v/>
      </c>
      <c r="Q80">
        <f>IFERROR(INDEX('Parâmetros'!$G$4:$G$13,ROW()-3),"")</f>
        <v/>
      </c>
    </row>
    <row r="81" ht="22" customHeight="1">
      <c r="A81" s="13" t="n"/>
      <c r="B81" s="14" t="n"/>
      <c r="C81" s="14" t="n"/>
      <c r="D81" s="13" t="n"/>
      <c r="E81" s="13" t="n"/>
      <c r="F81" s="15" t="n"/>
      <c r="G81" s="16" t="n"/>
      <c r="H81" s="34" t="n"/>
      <c r="I81" s="36">
        <f>IF(COUNTA(G81:H81)=0,"",IF(OR(G81="",H81=""),"",IFERROR(G81*H81,"")))</f>
        <v/>
      </c>
      <c r="J81" s="13" t="n"/>
      <c r="K81" s="13" t="n"/>
      <c r="L81" s="21">
        <f>IF(COUNTA(A81:H81,J81:K81)=0,"",IF(A81="","Informar ID",IF(COUNTIF($A$4:$A$153,A81)&gt;1,"Conferir ID duplicado",IF(OR(B81="",D81="",E81="",F81="",G81="",H81="",J81=""),"Completar lançamento",IF(J81="Cancelado","Ignorar",IF(AND(J81="Realizado",C81=""),"Informar data efetiva",IF(AND(J81="Realizado",K81=""),"Informar forma",IF(AND(J81&lt;&gt;"Realizado",C81&lt;&gt;""),"Conferir status/data",IF(AND(J81="Previsto",B81&lt;'Parâmetros'!$B$5),"Conferir atraso","OK")))))))))</f>
        <v/>
      </c>
      <c r="O81">
        <f>IFERROR(INDEX('Parâmetros'!$E$4:$E$6,ROW()-3),"")</f>
        <v/>
      </c>
      <c r="P81">
        <f>IFERROR(INDEX('Parâmetros'!$F$4:$F$8,ROW()-3),"")</f>
        <v/>
      </c>
      <c r="Q81">
        <f>IFERROR(INDEX('Parâmetros'!$G$4:$G$13,ROW()-3),"")</f>
        <v/>
      </c>
    </row>
    <row r="82" ht="22" customHeight="1">
      <c r="A82" s="13" t="n"/>
      <c r="B82" s="14" t="n"/>
      <c r="C82" s="14" t="n"/>
      <c r="D82" s="13" t="n"/>
      <c r="E82" s="13" t="n"/>
      <c r="F82" s="15" t="n"/>
      <c r="G82" s="16" t="n"/>
      <c r="H82" s="34" t="n"/>
      <c r="I82" s="35">
        <f>IF(COUNTA(G82:H82)=0,"",IF(OR(G82="",H82=""),"",IFERROR(G82*H82,"")))</f>
        <v/>
      </c>
      <c r="J82" s="13" t="n"/>
      <c r="K82" s="13" t="n"/>
      <c r="L82" s="19">
        <f>IF(COUNTA(A82:H82,J82:K82)=0,"",IF(A82="","Informar ID",IF(COUNTIF($A$4:$A$153,A82)&gt;1,"Conferir ID duplicado",IF(OR(B82="",D82="",E82="",F82="",G82="",H82="",J82=""),"Completar lançamento",IF(J82="Cancelado","Ignorar",IF(AND(J82="Realizado",C82=""),"Informar data efetiva",IF(AND(J82="Realizado",K82=""),"Informar forma",IF(AND(J82&lt;&gt;"Realizado",C82&lt;&gt;""),"Conferir status/data",IF(AND(J82="Previsto",B82&lt;'Parâmetros'!$B$5),"Conferir atraso","OK")))))))))</f>
        <v/>
      </c>
      <c r="O82">
        <f>IFERROR(INDEX('Parâmetros'!$E$4:$E$6,ROW()-3),"")</f>
        <v/>
      </c>
      <c r="P82">
        <f>IFERROR(INDEX('Parâmetros'!$F$4:$F$8,ROW()-3),"")</f>
        <v/>
      </c>
      <c r="Q82">
        <f>IFERROR(INDEX('Parâmetros'!$G$4:$G$13,ROW()-3),"")</f>
        <v/>
      </c>
    </row>
    <row r="83" ht="22" customHeight="1">
      <c r="A83" s="13" t="n"/>
      <c r="B83" s="14" t="n"/>
      <c r="C83" s="14" t="n"/>
      <c r="D83" s="13" t="n"/>
      <c r="E83" s="13" t="n"/>
      <c r="F83" s="15" t="n"/>
      <c r="G83" s="16" t="n"/>
      <c r="H83" s="34" t="n"/>
      <c r="I83" s="36">
        <f>IF(COUNTA(G83:H83)=0,"",IF(OR(G83="",H83=""),"",IFERROR(G83*H83,"")))</f>
        <v/>
      </c>
      <c r="J83" s="13" t="n"/>
      <c r="K83" s="13" t="n"/>
      <c r="L83" s="21">
        <f>IF(COUNTA(A83:H83,J83:K83)=0,"",IF(A83="","Informar ID",IF(COUNTIF($A$4:$A$153,A83)&gt;1,"Conferir ID duplicado",IF(OR(B83="",D83="",E83="",F83="",G83="",H83="",J83=""),"Completar lançamento",IF(J83="Cancelado","Ignorar",IF(AND(J83="Realizado",C83=""),"Informar data efetiva",IF(AND(J83="Realizado",K83=""),"Informar forma",IF(AND(J83&lt;&gt;"Realizado",C83&lt;&gt;""),"Conferir status/data",IF(AND(J83="Previsto",B83&lt;'Parâmetros'!$B$5),"Conferir atraso","OK")))))))))</f>
        <v/>
      </c>
      <c r="O83">
        <f>IFERROR(INDEX('Parâmetros'!$E$4:$E$6,ROW()-3),"")</f>
        <v/>
      </c>
      <c r="P83">
        <f>IFERROR(INDEX('Parâmetros'!$F$4:$F$8,ROW()-3),"")</f>
        <v/>
      </c>
      <c r="Q83">
        <f>IFERROR(INDEX('Parâmetros'!$G$4:$G$13,ROW()-3),"")</f>
        <v/>
      </c>
    </row>
    <row r="84" ht="22" customHeight="1">
      <c r="A84" s="13" t="n"/>
      <c r="B84" s="14" t="n"/>
      <c r="C84" s="14" t="n"/>
      <c r="D84" s="13" t="n"/>
      <c r="E84" s="13" t="n"/>
      <c r="F84" s="15" t="n"/>
      <c r="G84" s="16" t="n"/>
      <c r="H84" s="34" t="n"/>
      <c r="I84" s="35">
        <f>IF(COUNTA(G84:H84)=0,"",IF(OR(G84="",H84=""),"",IFERROR(G84*H84,"")))</f>
        <v/>
      </c>
      <c r="J84" s="13" t="n"/>
      <c r="K84" s="13" t="n"/>
      <c r="L84" s="19">
        <f>IF(COUNTA(A84:H84,J84:K84)=0,"",IF(A84="","Informar ID",IF(COUNTIF($A$4:$A$153,A84)&gt;1,"Conferir ID duplicado",IF(OR(B84="",D84="",E84="",F84="",G84="",H84="",J84=""),"Completar lançamento",IF(J84="Cancelado","Ignorar",IF(AND(J84="Realizado",C84=""),"Informar data efetiva",IF(AND(J84="Realizado",K84=""),"Informar forma",IF(AND(J84&lt;&gt;"Realizado",C84&lt;&gt;""),"Conferir status/data",IF(AND(J84="Previsto",B84&lt;'Parâmetros'!$B$5),"Conferir atraso","OK")))))))))</f>
        <v/>
      </c>
      <c r="O84">
        <f>IFERROR(INDEX('Parâmetros'!$E$4:$E$6,ROW()-3),"")</f>
        <v/>
      </c>
      <c r="P84">
        <f>IFERROR(INDEX('Parâmetros'!$F$4:$F$8,ROW()-3),"")</f>
        <v/>
      </c>
      <c r="Q84">
        <f>IFERROR(INDEX('Parâmetros'!$G$4:$G$13,ROW()-3),"")</f>
        <v/>
      </c>
    </row>
    <row r="85" ht="22" customHeight="1">
      <c r="A85" s="13" t="n"/>
      <c r="B85" s="14" t="n"/>
      <c r="C85" s="14" t="n"/>
      <c r="D85" s="13" t="n"/>
      <c r="E85" s="13" t="n"/>
      <c r="F85" s="15" t="n"/>
      <c r="G85" s="16" t="n"/>
      <c r="H85" s="34" t="n"/>
      <c r="I85" s="36">
        <f>IF(COUNTA(G85:H85)=0,"",IF(OR(G85="",H85=""),"",IFERROR(G85*H85,"")))</f>
        <v/>
      </c>
      <c r="J85" s="13" t="n"/>
      <c r="K85" s="13" t="n"/>
      <c r="L85" s="21">
        <f>IF(COUNTA(A85:H85,J85:K85)=0,"",IF(A85="","Informar ID",IF(COUNTIF($A$4:$A$153,A85)&gt;1,"Conferir ID duplicado",IF(OR(B85="",D85="",E85="",F85="",G85="",H85="",J85=""),"Completar lançamento",IF(J85="Cancelado","Ignorar",IF(AND(J85="Realizado",C85=""),"Informar data efetiva",IF(AND(J85="Realizado",K85=""),"Informar forma",IF(AND(J85&lt;&gt;"Realizado",C85&lt;&gt;""),"Conferir status/data",IF(AND(J85="Previsto",B85&lt;'Parâmetros'!$B$5),"Conferir atraso","OK")))))))))</f>
        <v/>
      </c>
      <c r="O85">
        <f>IFERROR(INDEX('Parâmetros'!$E$4:$E$6,ROW()-3),"")</f>
        <v/>
      </c>
      <c r="P85">
        <f>IFERROR(INDEX('Parâmetros'!$F$4:$F$8,ROW()-3),"")</f>
        <v/>
      </c>
      <c r="Q85">
        <f>IFERROR(INDEX('Parâmetros'!$G$4:$G$13,ROW()-3),"")</f>
        <v/>
      </c>
    </row>
    <row r="86" ht="22" customHeight="1">
      <c r="A86" s="13" t="n"/>
      <c r="B86" s="14" t="n"/>
      <c r="C86" s="14" t="n"/>
      <c r="D86" s="13" t="n"/>
      <c r="E86" s="13" t="n"/>
      <c r="F86" s="15" t="n"/>
      <c r="G86" s="16" t="n"/>
      <c r="H86" s="34" t="n"/>
      <c r="I86" s="35">
        <f>IF(COUNTA(G86:H86)=0,"",IF(OR(G86="",H86=""),"",IFERROR(G86*H86,"")))</f>
        <v/>
      </c>
      <c r="J86" s="13" t="n"/>
      <c r="K86" s="13" t="n"/>
      <c r="L86" s="19">
        <f>IF(COUNTA(A86:H86,J86:K86)=0,"",IF(A86="","Informar ID",IF(COUNTIF($A$4:$A$153,A86)&gt;1,"Conferir ID duplicado",IF(OR(B86="",D86="",E86="",F86="",G86="",H86="",J86=""),"Completar lançamento",IF(J86="Cancelado","Ignorar",IF(AND(J86="Realizado",C86=""),"Informar data efetiva",IF(AND(J86="Realizado",K86=""),"Informar forma",IF(AND(J86&lt;&gt;"Realizado",C86&lt;&gt;""),"Conferir status/data",IF(AND(J86="Previsto",B86&lt;'Parâmetros'!$B$5),"Conferir atraso","OK")))))))))</f>
        <v/>
      </c>
      <c r="O86">
        <f>IFERROR(INDEX('Parâmetros'!$E$4:$E$6,ROW()-3),"")</f>
        <v/>
      </c>
      <c r="P86">
        <f>IFERROR(INDEX('Parâmetros'!$F$4:$F$8,ROW()-3),"")</f>
        <v/>
      </c>
      <c r="Q86">
        <f>IFERROR(INDEX('Parâmetros'!$G$4:$G$13,ROW()-3),"")</f>
        <v/>
      </c>
    </row>
    <row r="87" ht="22" customHeight="1">
      <c r="A87" s="13" t="n"/>
      <c r="B87" s="14" t="n"/>
      <c r="C87" s="14" t="n"/>
      <c r="D87" s="13" t="n"/>
      <c r="E87" s="13" t="n"/>
      <c r="F87" s="15" t="n"/>
      <c r="G87" s="16" t="n"/>
      <c r="H87" s="34" t="n"/>
      <c r="I87" s="36">
        <f>IF(COUNTA(G87:H87)=0,"",IF(OR(G87="",H87=""),"",IFERROR(G87*H87,"")))</f>
        <v/>
      </c>
      <c r="J87" s="13" t="n"/>
      <c r="K87" s="13" t="n"/>
      <c r="L87" s="21">
        <f>IF(COUNTA(A87:H87,J87:K87)=0,"",IF(A87="","Informar ID",IF(COUNTIF($A$4:$A$153,A87)&gt;1,"Conferir ID duplicado",IF(OR(B87="",D87="",E87="",F87="",G87="",H87="",J87=""),"Completar lançamento",IF(J87="Cancelado","Ignorar",IF(AND(J87="Realizado",C87=""),"Informar data efetiva",IF(AND(J87="Realizado",K87=""),"Informar forma",IF(AND(J87&lt;&gt;"Realizado",C87&lt;&gt;""),"Conferir status/data",IF(AND(J87="Previsto",B87&lt;'Parâmetros'!$B$5),"Conferir atraso","OK")))))))))</f>
        <v/>
      </c>
      <c r="O87">
        <f>IFERROR(INDEX('Parâmetros'!$E$4:$E$6,ROW()-3),"")</f>
        <v/>
      </c>
      <c r="P87">
        <f>IFERROR(INDEX('Parâmetros'!$F$4:$F$8,ROW()-3),"")</f>
        <v/>
      </c>
      <c r="Q87">
        <f>IFERROR(INDEX('Parâmetros'!$G$4:$G$13,ROW()-3),"")</f>
        <v/>
      </c>
    </row>
    <row r="88" ht="22" customHeight="1">
      <c r="A88" s="13" t="n"/>
      <c r="B88" s="14" t="n"/>
      <c r="C88" s="14" t="n"/>
      <c r="D88" s="13" t="n"/>
      <c r="E88" s="13" t="n"/>
      <c r="F88" s="15" t="n"/>
      <c r="G88" s="16" t="n"/>
      <c r="H88" s="34" t="n"/>
      <c r="I88" s="35">
        <f>IF(COUNTA(G88:H88)=0,"",IF(OR(G88="",H88=""),"",IFERROR(G88*H88,"")))</f>
        <v/>
      </c>
      <c r="J88" s="13" t="n"/>
      <c r="K88" s="13" t="n"/>
      <c r="L88" s="19">
        <f>IF(COUNTA(A88:H88,J88:K88)=0,"",IF(A88="","Informar ID",IF(COUNTIF($A$4:$A$153,A88)&gt;1,"Conferir ID duplicado",IF(OR(B88="",D88="",E88="",F88="",G88="",H88="",J88=""),"Completar lançamento",IF(J88="Cancelado","Ignorar",IF(AND(J88="Realizado",C88=""),"Informar data efetiva",IF(AND(J88="Realizado",K88=""),"Informar forma",IF(AND(J88&lt;&gt;"Realizado",C88&lt;&gt;""),"Conferir status/data",IF(AND(J88="Previsto",B88&lt;'Parâmetros'!$B$5),"Conferir atraso","OK")))))))))</f>
        <v/>
      </c>
      <c r="O88">
        <f>IFERROR(INDEX('Parâmetros'!$E$4:$E$6,ROW()-3),"")</f>
        <v/>
      </c>
      <c r="P88">
        <f>IFERROR(INDEX('Parâmetros'!$F$4:$F$8,ROW()-3),"")</f>
        <v/>
      </c>
      <c r="Q88">
        <f>IFERROR(INDEX('Parâmetros'!$G$4:$G$13,ROW()-3),"")</f>
        <v/>
      </c>
    </row>
    <row r="89" ht="22" customHeight="1">
      <c r="A89" s="13" t="n"/>
      <c r="B89" s="14" t="n"/>
      <c r="C89" s="14" t="n"/>
      <c r="D89" s="13" t="n"/>
      <c r="E89" s="13" t="n"/>
      <c r="F89" s="15" t="n"/>
      <c r="G89" s="16" t="n"/>
      <c r="H89" s="34" t="n"/>
      <c r="I89" s="36">
        <f>IF(COUNTA(G89:H89)=0,"",IF(OR(G89="",H89=""),"",IFERROR(G89*H89,"")))</f>
        <v/>
      </c>
      <c r="J89" s="13" t="n"/>
      <c r="K89" s="13" t="n"/>
      <c r="L89" s="21">
        <f>IF(COUNTA(A89:H89,J89:K89)=0,"",IF(A89="","Informar ID",IF(COUNTIF($A$4:$A$153,A89)&gt;1,"Conferir ID duplicado",IF(OR(B89="",D89="",E89="",F89="",G89="",H89="",J89=""),"Completar lançamento",IF(J89="Cancelado","Ignorar",IF(AND(J89="Realizado",C89=""),"Informar data efetiva",IF(AND(J89="Realizado",K89=""),"Informar forma",IF(AND(J89&lt;&gt;"Realizado",C89&lt;&gt;""),"Conferir status/data",IF(AND(J89="Previsto",B89&lt;'Parâmetros'!$B$5),"Conferir atraso","OK")))))))))</f>
        <v/>
      </c>
      <c r="O89">
        <f>IFERROR(INDEX('Parâmetros'!$E$4:$E$6,ROW()-3),"")</f>
        <v/>
      </c>
      <c r="P89">
        <f>IFERROR(INDEX('Parâmetros'!$F$4:$F$8,ROW()-3),"")</f>
        <v/>
      </c>
      <c r="Q89">
        <f>IFERROR(INDEX('Parâmetros'!$G$4:$G$13,ROW()-3),"")</f>
        <v/>
      </c>
    </row>
    <row r="90" ht="22" customHeight="1">
      <c r="A90" s="13" t="n"/>
      <c r="B90" s="14" t="n"/>
      <c r="C90" s="14" t="n"/>
      <c r="D90" s="13" t="n"/>
      <c r="E90" s="13" t="n"/>
      <c r="F90" s="15" t="n"/>
      <c r="G90" s="16" t="n"/>
      <c r="H90" s="34" t="n"/>
      <c r="I90" s="35">
        <f>IF(COUNTA(G90:H90)=0,"",IF(OR(G90="",H90=""),"",IFERROR(G90*H90,"")))</f>
        <v/>
      </c>
      <c r="J90" s="13" t="n"/>
      <c r="K90" s="13" t="n"/>
      <c r="L90" s="19">
        <f>IF(COUNTA(A90:H90,J90:K90)=0,"",IF(A90="","Informar ID",IF(COUNTIF($A$4:$A$153,A90)&gt;1,"Conferir ID duplicado",IF(OR(B90="",D90="",E90="",F90="",G90="",H90="",J90=""),"Completar lançamento",IF(J90="Cancelado","Ignorar",IF(AND(J90="Realizado",C90=""),"Informar data efetiva",IF(AND(J90="Realizado",K90=""),"Informar forma",IF(AND(J90&lt;&gt;"Realizado",C90&lt;&gt;""),"Conferir status/data",IF(AND(J90="Previsto",B90&lt;'Parâmetros'!$B$5),"Conferir atraso","OK")))))))))</f>
        <v/>
      </c>
      <c r="O90">
        <f>IFERROR(INDEX('Parâmetros'!$E$4:$E$6,ROW()-3),"")</f>
        <v/>
      </c>
      <c r="P90">
        <f>IFERROR(INDEX('Parâmetros'!$F$4:$F$8,ROW()-3),"")</f>
        <v/>
      </c>
      <c r="Q90">
        <f>IFERROR(INDEX('Parâmetros'!$G$4:$G$13,ROW()-3),"")</f>
        <v/>
      </c>
    </row>
    <row r="91" ht="22" customHeight="1">
      <c r="A91" s="13" t="n"/>
      <c r="B91" s="14" t="n"/>
      <c r="C91" s="14" t="n"/>
      <c r="D91" s="13" t="n"/>
      <c r="E91" s="13" t="n"/>
      <c r="F91" s="15" t="n"/>
      <c r="G91" s="16" t="n"/>
      <c r="H91" s="34" t="n"/>
      <c r="I91" s="36">
        <f>IF(COUNTA(G91:H91)=0,"",IF(OR(G91="",H91=""),"",IFERROR(G91*H91,"")))</f>
        <v/>
      </c>
      <c r="J91" s="13" t="n"/>
      <c r="K91" s="13" t="n"/>
      <c r="L91" s="21">
        <f>IF(COUNTA(A91:H91,J91:K91)=0,"",IF(A91="","Informar ID",IF(COUNTIF($A$4:$A$153,A91)&gt;1,"Conferir ID duplicado",IF(OR(B91="",D91="",E91="",F91="",G91="",H91="",J91=""),"Completar lançamento",IF(J91="Cancelado","Ignorar",IF(AND(J91="Realizado",C91=""),"Informar data efetiva",IF(AND(J91="Realizado",K91=""),"Informar forma",IF(AND(J91&lt;&gt;"Realizado",C91&lt;&gt;""),"Conferir status/data",IF(AND(J91="Previsto",B91&lt;'Parâmetros'!$B$5),"Conferir atraso","OK")))))))))</f>
        <v/>
      </c>
      <c r="O91">
        <f>IFERROR(INDEX('Parâmetros'!$E$4:$E$6,ROW()-3),"")</f>
        <v/>
      </c>
      <c r="P91">
        <f>IFERROR(INDEX('Parâmetros'!$F$4:$F$8,ROW()-3),"")</f>
        <v/>
      </c>
      <c r="Q91">
        <f>IFERROR(INDEX('Parâmetros'!$G$4:$G$13,ROW()-3),"")</f>
        <v/>
      </c>
    </row>
    <row r="92" ht="22" customHeight="1">
      <c r="A92" s="13" t="n"/>
      <c r="B92" s="14" t="n"/>
      <c r="C92" s="14" t="n"/>
      <c r="D92" s="13" t="n"/>
      <c r="E92" s="13" t="n"/>
      <c r="F92" s="15" t="n"/>
      <c r="G92" s="16" t="n"/>
      <c r="H92" s="34" t="n"/>
      <c r="I92" s="35">
        <f>IF(COUNTA(G92:H92)=0,"",IF(OR(G92="",H92=""),"",IFERROR(G92*H92,"")))</f>
        <v/>
      </c>
      <c r="J92" s="13" t="n"/>
      <c r="K92" s="13" t="n"/>
      <c r="L92" s="19">
        <f>IF(COUNTA(A92:H92,J92:K92)=0,"",IF(A92="","Informar ID",IF(COUNTIF($A$4:$A$153,A92)&gt;1,"Conferir ID duplicado",IF(OR(B92="",D92="",E92="",F92="",G92="",H92="",J92=""),"Completar lançamento",IF(J92="Cancelado","Ignorar",IF(AND(J92="Realizado",C92=""),"Informar data efetiva",IF(AND(J92="Realizado",K92=""),"Informar forma",IF(AND(J92&lt;&gt;"Realizado",C92&lt;&gt;""),"Conferir status/data",IF(AND(J92="Previsto",B92&lt;'Parâmetros'!$B$5),"Conferir atraso","OK")))))))))</f>
        <v/>
      </c>
      <c r="O92">
        <f>IFERROR(INDEX('Parâmetros'!$E$4:$E$6,ROW()-3),"")</f>
        <v/>
      </c>
      <c r="P92">
        <f>IFERROR(INDEX('Parâmetros'!$F$4:$F$8,ROW()-3),"")</f>
        <v/>
      </c>
      <c r="Q92">
        <f>IFERROR(INDEX('Parâmetros'!$G$4:$G$13,ROW()-3),"")</f>
        <v/>
      </c>
    </row>
    <row r="93" ht="22" customHeight="1">
      <c r="A93" s="13" t="n"/>
      <c r="B93" s="14" t="n"/>
      <c r="C93" s="14" t="n"/>
      <c r="D93" s="13" t="n"/>
      <c r="E93" s="13" t="n"/>
      <c r="F93" s="15" t="n"/>
      <c r="G93" s="16" t="n"/>
      <c r="H93" s="34" t="n"/>
      <c r="I93" s="36">
        <f>IF(COUNTA(G93:H93)=0,"",IF(OR(G93="",H93=""),"",IFERROR(G93*H93,"")))</f>
        <v/>
      </c>
      <c r="J93" s="13" t="n"/>
      <c r="K93" s="13" t="n"/>
      <c r="L93" s="21">
        <f>IF(COUNTA(A93:H93,J93:K93)=0,"",IF(A93="","Informar ID",IF(COUNTIF($A$4:$A$153,A93)&gt;1,"Conferir ID duplicado",IF(OR(B93="",D93="",E93="",F93="",G93="",H93="",J93=""),"Completar lançamento",IF(J93="Cancelado","Ignorar",IF(AND(J93="Realizado",C93=""),"Informar data efetiva",IF(AND(J93="Realizado",K93=""),"Informar forma",IF(AND(J93&lt;&gt;"Realizado",C93&lt;&gt;""),"Conferir status/data",IF(AND(J93="Previsto",B93&lt;'Parâmetros'!$B$5),"Conferir atraso","OK")))))))))</f>
        <v/>
      </c>
      <c r="O93">
        <f>IFERROR(INDEX('Parâmetros'!$E$4:$E$6,ROW()-3),"")</f>
        <v/>
      </c>
      <c r="P93">
        <f>IFERROR(INDEX('Parâmetros'!$F$4:$F$8,ROW()-3),"")</f>
        <v/>
      </c>
      <c r="Q93">
        <f>IFERROR(INDEX('Parâmetros'!$G$4:$G$13,ROW()-3),"")</f>
        <v/>
      </c>
    </row>
    <row r="94" ht="22" customHeight="1">
      <c r="A94" s="13" t="n"/>
      <c r="B94" s="14" t="n"/>
      <c r="C94" s="14" t="n"/>
      <c r="D94" s="13" t="n"/>
      <c r="E94" s="13" t="n"/>
      <c r="F94" s="15" t="n"/>
      <c r="G94" s="16" t="n"/>
      <c r="H94" s="34" t="n"/>
      <c r="I94" s="35">
        <f>IF(COUNTA(G94:H94)=0,"",IF(OR(G94="",H94=""),"",IFERROR(G94*H94,"")))</f>
        <v/>
      </c>
      <c r="J94" s="13" t="n"/>
      <c r="K94" s="13" t="n"/>
      <c r="L94" s="19">
        <f>IF(COUNTA(A94:H94,J94:K94)=0,"",IF(A94="","Informar ID",IF(COUNTIF($A$4:$A$153,A94)&gt;1,"Conferir ID duplicado",IF(OR(B94="",D94="",E94="",F94="",G94="",H94="",J94=""),"Completar lançamento",IF(J94="Cancelado","Ignorar",IF(AND(J94="Realizado",C94=""),"Informar data efetiva",IF(AND(J94="Realizado",K94=""),"Informar forma",IF(AND(J94&lt;&gt;"Realizado",C94&lt;&gt;""),"Conferir status/data",IF(AND(J94="Previsto",B94&lt;'Parâmetros'!$B$5),"Conferir atraso","OK")))))))))</f>
        <v/>
      </c>
      <c r="O94">
        <f>IFERROR(INDEX('Parâmetros'!$E$4:$E$6,ROW()-3),"")</f>
        <v/>
      </c>
      <c r="P94">
        <f>IFERROR(INDEX('Parâmetros'!$F$4:$F$8,ROW()-3),"")</f>
        <v/>
      </c>
      <c r="Q94">
        <f>IFERROR(INDEX('Parâmetros'!$G$4:$G$13,ROW()-3),"")</f>
        <v/>
      </c>
    </row>
    <row r="95" ht="22" customHeight="1">
      <c r="A95" s="13" t="n"/>
      <c r="B95" s="14" t="n"/>
      <c r="C95" s="14" t="n"/>
      <c r="D95" s="13" t="n"/>
      <c r="E95" s="13" t="n"/>
      <c r="F95" s="15" t="n"/>
      <c r="G95" s="16" t="n"/>
      <c r="H95" s="34" t="n"/>
      <c r="I95" s="36">
        <f>IF(COUNTA(G95:H95)=0,"",IF(OR(G95="",H95=""),"",IFERROR(G95*H95,"")))</f>
        <v/>
      </c>
      <c r="J95" s="13" t="n"/>
      <c r="K95" s="13" t="n"/>
      <c r="L95" s="21">
        <f>IF(COUNTA(A95:H95,J95:K95)=0,"",IF(A95="","Informar ID",IF(COUNTIF($A$4:$A$153,A95)&gt;1,"Conferir ID duplicado",IF(OR(B95="",D95="",E95="",F95="",G95="",H95="",J95=""),"Completar lançamento",IF(J95="Cancelado","Ignorar",IF(AND(J95="Realizado",C95=""),"Informar data efetiva",IF(AND(J95="Realizado",K95=""),"Informar forma",IF(AND(J95&lt;&gt;"Realizado",C95&lt;&gt;""),"Conferir status/data",IF(AND(J95="Previsto",B95&lt;'Parâmetros'!$B$5),"Conferir atraso","OK")))))))))</f>
        <v/>
      </c>
      <c r="O95">
        <f>IFERROR(INDEX('Parâmetros'!$E$4:$E$6,ROW()-3),"")</f>
        <v/>
      </c>
      <c r="P95">
        <f>IFERROR(INDEX('Parâmetros'!$F$4:$F$8,ROW()-3),"")</f>
        <v/>
      </c>
      <c r="Q95">
        <f>IFERROR(INDEX('Parâmetros'!$G$4:$G$13,ROW()-3),"")</f>
        <v/>
      </c>
    </row>
    <row r="96" ht="22" customHeight="1">
      <c r="A96" s="13" t="n"/>
      <c r="B96" s="14" t="n"/>
      <c r="C96" s="14" t="n"/>
      <c r="D96" s="13" t="n"/>
      <c r="E96" s="13" t="n"/>
      <c r="F96" s="15" t="n"/>
      <c r="G96" s="16" t="n"/>
      <c r="H96" s="34" t="n"/>
      <c r="I96" s="35">
        <f>IF(COUNTA(G96:H96)=0,"",IF(OR(G96="",H96=""),"",IFERROR(G96*H96,"")))</f>
        <v/>
      </c>
      <c r="J96" s="13" t="n"/>
      <c r="K96" s="13" t="n"/>
      <c r="L96" s="19">
        <f>IF(COUNTA(A96:H96,J96:K96)=0,"",IF(A96="","Informar ID",IF(COUNTIF($A$4:$A$153,A96)&gt;1,"Conferir ID duplicado",IF(OR(B96="",D96="",E96="",F96="",G96="",H96="",J96=""),"Completar lançamento",IF(J96="Cancelado","Ignorar",IF(AND(J96="Realizado",C96=""),"Informar data efetiva",IF(AND(J96="Realizado",K96=""),"Informar forma",IF(AND(J96&lt;&gt;"Realizado",C96&lt;&gt;""),"Conferir status/data",IF(AND(J96="Previsto",B96&lt;'Parâmetros'!$B$5),"Conferir atraso","OK")))))))))</f>
        <v/>
      </c>
      <c r="O96">
        <f>IFERROR(INDEX('Parâmetros'!$E$4:$E$6,ROW()-3),"")</f>
        <v/>
      </c>
      <c r="P96">
        <f>IFERROR(INDEX('Parâmetros'!$F$4:$F$8,ROW()-3),"")</f>
        <v/>
      </c>
      <c r="Q96">
        <f>IFERROR(INDEX('Parâmetros'!$G$4:$G$13,ROW()-3),"")</f>
        <v/>
      </c>
    </row>
    <row r="97" ht="22" customHeight="1">
      <c r="A97" s="13" t="n"/>
      <c r="B97" s="14" t="n"/>
      <c r="C97" s="14" t="n"/>
      <c r="D97" s="13" t="n"/>
      <c r="E97" s="13" t="n"/>
      <c r="F97" s="15" t="n"/>
      <c r="G97" s="16" t="n"/>
      <c r="H97" s="34" t="n"/>
      <c r="I97" s="36">
        <f>IF(COUNTA(G97:H97)=0,"",IF(OR(G97="",H97=""),"",IFERROR(G97*H97,"")))</f>
        <v/>
      </c>
      <c r="J97" s="13" t="n"/>
      <c r="K97" s="13" t="n"/>
      <c r="L97" s="21">
        <f>IF(COUNTA(A97:H97,J97:K97)=0,"",IF(A97="","Informar ID",IF(COUNTIF($A$4:$A$153,A97)&gt;1,"Conferir ID duplicado",IF(OR(B97="",D97="",E97="",F97="",G97="",H97="",J97=""),"Completar lançamento",IF(J97="Cancelado","Ignorar",IF(AND(J97="Realizado",C97=""),"Informar data efetiva",IF(AND(J97="Realizado",K97=""),"Informar forma",IF(AND(J97&lt;&gt;"Realizado",C97&lt;&gt;""),"Conferir status/data",IF(AND(J97="Previsto",B97&lt;'Parâmetros'!$B$5),"Conferir atraso","OK")))))))))</f>
        <v/>
      </c>
      <c r="O97">
        <f>IFERROR(INDEX('Parâmetros'!$E$4:$E$6,ROW()-3),"")</f>
        <v/>
      </c>
      <c r="P97">
        <f>IFERROR(INDEX('Parâmetros'!$F$4:$F$8,ROW()-3),"")</f>
        <v/>
      </c>
      <c r="Q97">
        <f>IFERROR(INDEX('Parâmetros'!$G$4:$G$13,ROW()-3),"")</f>
        <v/>
      </c>
    </row>
    <row r="98" ht="22" customHeight="1">
      <c r="A98" s="13" t="n"/>
      <c r="B98" s="14" t="n"/>
      <c r="C98" s="14" t="n"/>
      <c r="D98" s="13" t="n"/>
      <c r="E98" s="13" t="n"/>
      <c r="F98" s="15" t="n"/>
      <c r="G98" s="16" t="n"/>
      <c r="H98" s="34" t="n"/>
      <c r="I98" s="35">
        <f>IF(COUNTA(G98:H98)=0,"",IF(OR(G98="",H98=""),"",IFERROR(G98*H98,"")))</f>
        <v/>
      </c>
      <c r="J98" s="13" t="n"/>
      <c r="K98" s="13" t="n"/>
      <c r="L98" s="19">
        <f>IF(COUNTA(A98:H98,J98:K98)=0,"",IF(A98="","Informar ID",IF(COUNTIF($A$4:$A$153,A98)&gt;1,"Conferir ID duplicado",IF(OR(B98="",D98="",E98="",F98="",G98="",H98="",J98=""),"Completar lançamento",IF(J98="Cancelado","Ignorar",IF(AND(J98="Realizado",C98=""),"Informar data efetiva",IF(AND(J98="Realizado",K98=""),"Informar forma",IF(AND(J98&lt;&gt;"Realizado",C98&lt;&gt;""),"Conferir status/data",IF(AND(J98="Previsto",B98&lt;'Parâmetros'!$B$5),"Conferir atraso","OK")))))))))</f>
        <v/>
      </c>
      <c r="O98">
        <f>IFERROR(INDEX('Parâmetros'!$E$4:$E$6,ROW()-3),"")</f>
        <v/>
      </c>
      <c r="P98">
        <f>IFERROR(INDEX('Parâmetros'!$F$4:$F$8,ROW()-3),"")</f>
        <v/>
      </c>
      <c r="Q98">
        <f>IFERROR(INDEX('Parâmetros'!$G$4:$G$13,ROW()-3),"")</f>
        <v/>
      </c>
    </row>
    <row r="99" ht="22" customHeight="1">
      <c r="A99" s="13" t="n"/>
      <c r="B99" s="14" t="n"/>
      <c r="C99" s="14" t="n"/>
      <c r="D99" s="13" t="n"/>
      <c r="E99" s="13" t="n"/>
      <c r="F99" s="15" t="n"/>
      <c r="G99" s="16" t="n"/>
      <c r="H99" s="34" t="n"/>
      <c r="I99" s="36">
        <f>IF(COUNTA(G99:H99)=0,"",IF(OR(G99="",H99=""),"",IFERROR(G99*H99,"")))</f>
        <v/>
      </c>
      <c r="J99" s="13" t="n"/>
      <c r="K99" s="13" t="n"/>
      <c r="L99" s="21">
        <f>IF(COUNTA(A99:H99,J99:K99)=0,"",IF(A99="","Informar ID",IF(COUNTIF($A$4:$A$153,A99)&gt;1,"Conferir ID duplicado",IF(OR(B99="",D99="",E99="",F99="",G99="",H99="",J99=""),"Completar lançamento",IF(J99="Cancelado","Ignorar",IF(AND(J99="Realizado",C99=""),"Informar data efetiva",IF(AND(J99="Realizado",K99=""),"Informar forma",IF(AND(J99&lt;&gt;"Realizado",C99&lt;&gt;""),"Conferir status/data",IF(AND(J99="Previsto",B99&lt;'Parâmetros'!$B$5),"Conferir atraso","OK")))))))))</f>
        <v/>
      </c>
      <c r="O99">
        <f>IFERROR(INDEX('Parâmetros'!$E$4:$E$6,ROW()-3),"")</f>
        <v/>
      </c>
      <c r="P99">
        <f>IFERROR(INDEX('Parâmetros'!$F$4:$F$8,ROW()-3),"")</f>
        <v/>
      </c>
      <c r="Q99">
        <f>IFERROR(INDEX('Parâmetros'!$G$4:$G$13,ROW()-3),"")</f>
        <v/>
      </c>
    </row>
    <row r="100" ht="22" customHeight="1">
      <c r="A100" s="13" t="n"/>
      <c r="B100" s="14" t="n"/>
      <c r="C100" s="14" t="n"/>
      <c r="D100" s="13" t="n"/>
      <c r="E100" s="13" t="n"/>
      <c r="F100" s="15" t="n"/>
      <c r="G100" s="16" t="n"/>
      <c r="H100" s="34" t="n"/>
      <c r="I100" s="35">
        <f>IF(COUNTA(G100:H100)=0,"",IF(OR(G100="",H100=""),"",IFERROR(G100*H100,"")))</f>
        <v/>
      </c>
      <c r="J100" s="13" t="n"/>
      <c r="K100" s="13" t="n"/>
      <c r="L100" s="19">
        <f>IF(COUNTA(A100:H100,J100:K100)=0,"",IF(A100="","Informar ID",IF(COUNTIF($A$4:$A$153,A100)&gt;1,"Conferir ID duplicado",IF(OR(B100="",D100="",E100="",F100="",G100="",H100="",J100=""),"Completar lançamento",IF(J100="Cancelado","Ignorar",IF(AND(J100="Realizado",C100=""),"Informar data efetiva",IF(AND(J100="Realizado",K100=""),"Informar forma",IF(AND(J100&lt;&gt;"Realizado",C100&lt;&gt;""),"Conferir status/data",IF(AND(J100="Previsto",B100&lt;'Parâmetros'!$B$5),"Conferir atraso","OK")))))))))</f>
        <v/>
      </c>
      <c r="O100">
        <f>IFERROR(INDEX('Parâmetros'!$E$4:$E$6,ROW()-3),"")</f>
        <v/>
      </c>
      <c r="P100">
        <f>IFERROR(INDEX('Parâmetros'!$F$4:$F$8,ROW()-3),"")</f>
        <v/>
      </c>
      <c r="Q100">
        <f>IFERROR(INDEX('Parâmetros'!$G$4:$G$13,ROW()-3),"")</f>
        <v/>
      </c>
    </row>
    <row r="101" ht="22" customHeight="1">
      <c r="A101" s="13" t="n"/>
      <c r="B101" s="14" t="n"/>
      <c r="C101" s="14" t="n"/>
      <c r="D101" s="13" t="n"/>
      <c r="E101" s="13" t="n"/>
      <c r="F101" s="15" t="n"/>
      <c r="G101" s="16" t="n"/>
      <c r="H101" s="34" t="n"/>
      <c r="I101" s="36">
        <f>IF(COUNTA(G101:H101)=0,"",IF(OR(G101="",H101=""),"",IFERROR(G101*H101,"")))</f>
        <v/>
      </c>
      <c r="J101" s="13" t="n"/>
      <c r="K101" s="13" t="n"/>
      <c r="L101" s="21">
        <f>IF(COUNTA(A101:H101,J101:K101)=0,"",IF(A101="","Informar ID",IF(COUNTIF($A$4:$A$153,A101)&gt;1,"Conferir ID duplicado",IF(OR(B101="",D101="",E101="",F101="",G101="",H101="",J101=""),"Completar lançamento",IF(J101="Cancelado","Ignorar",IF(AND(J101="Realizado",C101=""),"Informar data efetiva",IF(AND(J101="Realizado",K101=""),"Informar forma",IF(AND(J101&lt;&gt;"Realizado",C101&lt;&gt;""),"Conferir status/data",IF(AND(J101="Previsto",B101&lt;'Parâmetros'!$B$5),"Conferir atraso","OK")))))))))</f>
        <v/>
      </c>
      <c r="O101">
        <f>IFERROR(INDEX('Parâmetros'!$E$4:$E$6,ROW()-3),"")</f>
        <v/>
      </c>
      <c r="P101">
        <f>IFERROR(INDEX('Parâmetros'!$F$4:$F$8,ROW()-3),"")</f>
        <v/>
      </c>
      <c r="Q101">
        <f>IFERROR(INDEX('Parâmetros'!$G$4:$G$13,ROW()-3),"")</f>
        <v/>
      </c>
    </row>
    <row r="102" ht="22" customHeight="1">
      <c r="A102" s="13" t="n"/>
      <c r="B102" s="14" t="n"/>
      <c r="C102" s="14" t="n"/>
      <c r="D102" s="13" t="n"/>
      <c r="E102" s="13" t="n"/>
      <c r="F102" s="15" t="n"/>
      <c r="G102" s="16" t="n"/>
      <c r="H102" s="34" t="n"/>
      <c r="I102" s="35">
        <f>IF(COUNTA(G102:H102)=0,"",IF(OR(G102="",H102=""),"",IFERROR(G102*H102,"")))</f>
        <v/>
      </c>
      <c r="J102" s="13" t="n"/>
      <c r="K102" s="13" t="n"/>
      <c r="L102" s="19">
        <f>IF(COUNTA(A102:H102,J102:K102)=0,"",IF(A102="","Informar ID",IF(COUNTIF($A$4:$A$153,A102)&gt;1,"Conferir ID duplicado",IF(OR(B102="",D102="",E102="",F102="",G102="",H102="",J102=""),"Completar lançamento",IF(J102="Cancelado","Ignorar",IF(AND(J102="Realizado",C102=""),"Informar data efetiva",IF(AND(J102="Realizado",K102=""),"Informar forma",IF(AND(J102&lt;&gt;"Realizado",C102&lt;&gt;""),"Conferir status/data",IF(AND(J102="Previsto",B102&lt;'Parâmetros'!$B$5),"Conferir atraso","OK")))))))))</f>
        <v/>
      </c>
      <c r="O102">
        <f>IFERROR(INDEX('Parâmetros'!$E$4:$E$6,ROW()-3),"")</f>
        <v/>
      </c>
      <c r="P102">
        <f>IFERROR(INDEX('Parâmetros'!$F$4:$F$8,ROW()-3),"")</f>
        <v/>
      </c>
      <c r="Q102">
        <f>IFERROR(INDEX('Parâmetros'!$G$4:$G$13,ROW()-3),"")</f>
        <v/>
      </c>
    </row>
    <row r="103" ht="22" customHeight="1">
      <c r="A103" s="13" t="n"/>
      <c r="B103" s="14" t="n"/>
      <c r="C103" s="14" t="n"/>
      <c r="D103" s="13" t="n"/>
      <c r="E103" s="13" t="n"/>
      <c r="F103" s="15" t="n"/>
      <c r="G103" s="16" t="n"/>
      <c r="H103" s="34" t="n"/>
      <c r="I103" s="36">
        <f>IF(COUNTA(G103:H103)=0,"",IF(OR(G103="",H103=""),"",IFERROR(G103*H103,"")))</f>
        <v/>
      </c>
      <c r="J103" s="13" t="n"/>
      <c r="K103" s="13" t="n"/>
      <c r="L103" s="21">
        <f>IF(COUNTA(A103:H103,J103:K103)=0,"",IF(A103="","Informar ID",IF(COUNTIF($A$4:$A$153,A103)&gt;1,"Conferir ID duplicado",IF(OR(B103="",D103="",E103="",F103="",G103="",H103="",J103=""),"Completar lançamento",IF(J103="Cancelado","Ignorar",IF(AND(J103="Realizado",C103=""),"Informar data efetiva",IF(AND(J103="Realizado",K103=""),"Informar forma",IF(AND(J103&lt;&gt;"Realizado",C103&lt;&gt;""),"Conferir status/data",IF(AND(J103="Previsto",B103&lt;'Parâmetros'!$B$5),"Conferir atraso","OK")))))))))</f>
        <v/>
      </c>
      <c r="O103">
        <f>IFERROR(INDEX('Parâmetros'!$E$4:$E$6,ROW()-3),"")</f>
        <v/>
      </c>
      <c r="P103">
        <f>IFERROR(INDEX('Parâmetros'!$F$4:$F$8,ROW()-3),"")</f>
        <v/>
      </c>
      <c r="Q103">
        <f>IFERROR(INDEX('Parâmetros'!$G$4:$G$13,ROW()-3),"")</f>
        <v/>
      </c>
    </row>
    <row r="104" ht="22" customHeight="1">
      <c r="A104" s="13" t="n"/>
      <c r="B104" s="14" t="n"/>
      <c r="C104" s="14" t="n"/>
      <c r="D104" s="13" t="n"/>
      <c r="E104" s="13" t="n"/>
      <c r="F104" s="15" t="n"/>
      <c r="G104" s="16" t="n"/>
      <c r="H104" s="34" t="n"/>
      <c r="I104" s="35">
        <f>IF(COUNTA(G104:H104)=0,"",IF(OR(G104="",H104=""),"",IFERROR(G104*H104,"")))</f>
        <v/>
      </c>
      <c r="J104" s="13" t="n"/>
      <c r="K104" s="13" t="n"/>
      <c r="L104" s="19">
        <f>IF(COUNTA(A104:H104,J104:K104)=0,"",IF(A104="","Informar ID",IF(COUNTIF($A$4:$A$153,A104)&gt;1,"Conferir ID duplicado",IF(OR(B104="",D104="",E104="",F104="",G104="",H104="",J104=""),"Completar lançamento",IF(J104="Cancelado","Ignorar",IF(AND(J104="Realizado",C104=""),"Informar data efetiva",IF(AND(J104="Realizado",K104=""),"Informar forma",IF(AND(J104&lt;&gt;"Realizado",C104&lt;&gt;""),"Conferir status/data",IF(AND(J104="Previsto",B104&lt;'Parâmetros'!$B$5),"Conferir atraso","OK")))))))))</f>
        <v/>
      </c>
      <c r="O104">
        <f>IFERROR(INDEX('Parâmetros'!$E$4:$E$6,ROW()-3),"")</f>
        <v/>
      </c>
      <c r="P104">
        <f>IFERROR(INDEX('Parâmetros'!$F$4:$F$8,ROW()-3),"")</f>
        <v/>
      </c>
      <c r="Q104">
        <f>IFERROR(INDEX('Parâmetros'!$G$4:$G$13,ROW()-3),"")</f>
        <v/>
      </c>
    </row>
    <row r="105" ht="22" customHeight="1">
      <c r="A105" s="13" t="n"/>
      <c r="B105" s="14" t="n"/>
      <c r="C105" s="14" t="n"/>
      <c r="D105" s="13" t="n"/>
      <c r="E105" s="13" t="n"/>
      <c r="F105" s="15" t="n"/>
      <c r="G105" s="16" t="n"/>
      <c r="H105" s="34" t="n"/>
      <c r="I105" s="36">
        <f>IF(COUNTA(G105:H105)=0,"",IF(OR(G105="",H105=""),"",IFERROR(G105*H105,"")))</f>
        <v/>
      </c>
      <c r="J105" s="13" t="n"/>
      <c r="K105" s="13" t="n"/>
      <c r="L105" s="21">
        <f>IF(COUNTA(A105:H105,J105:K105)=0,"",IF(A105="","Informar ID",IF(COUNTIF($A$4:$A$153,A105)&gt;1,"Conferir ID duplicado",IF(OR(B105="",D105="",E105="",F105="",G105="",H105="",J105=""),"Completar lançamento",IF(J105="Cancelado","Ignorar",IF(AND(J105="Realizado",C105=""),"Informar data efetiva",IF(AND(J105="Realizado",K105=""),"Informar forma",IF(AND(J105&lt;&gt;"Realizado",C105&lt;&gt;""),"Conferir status/data",IF(AND(J105="Previsto",B105&lt;'Parâmetros'!$B$5),"Conferir atraso","OK")))))))))</f>
        <v/>
      </c>
      <c r="O105">
        <f>IFERROR(INDEX('Parâmetros'!$E$4:$E$6,ROW()-3),"")</f>
        <v/>
      </c>
      <c r="P105">
        <f>IFERROR(INDEX('Parâmetros'!$F$4:$F$8,ROW()-3),"")</f>
        <v/>
      </c>
      <c r="Q105">
        <f>IFERROR(INDEX('Parâmetros'!$G$4:$G$13,ROW()-3),"")</f>
        <v/>
      </c>
    </row>
    <row r="106" ht="22" customHeight="1">
      <c r="A106" s="13" t="n"/>
      <c r="B106" s="14" t="n"/>
      <c r="C106" s="14" t="n"/>
      <c r="D106" s="13" t="n"/>
      <c r="E106" s="13" t="n"/>
      <c r="F106" s="15" t="n"/>
      <c r="G106" s="16" t="n"/>
      <c r="H106" s="34" t="n"/>
      <c r="I106" s="35">
        <f>IF(COUNTA(G106:H106)=0,"",IF(OR(G106="",H106=""),"",IFERROR(G106*H106,"")))</f>
        <v/>
      </c>
      <c r="J106" s="13" t="n"/>
      <c r="K106" s="13" t="n"/>
      <c r="L106" s="19">
        <f>IF(COUNTA(A106:H106,J106:K106)=0,"",IF(A106="","Informar ID",IF(COUNTIF($A$4:$A$153,A106)&gt;1,"Conferir ID duplicado",IF(OR(B106="",D106="",E106="",F106="",G106="",H106="",J106=""),"Completar lançamento",IF(J106="Cancelado","Ignorar",IF(AND(J106="Realizado",C106=""),"Informar data efetiva",IF(AND(J106="Realizado",K106=""),"Informar forma",IF(AND(J106&lt;&gt;"Realizado",C106&lt;&gt;""),"Conferir status/data",IF(AND(J106="Previsto",B106&lt;'Parâmetros'!$B$5),"Conferir atraso","OK")))))))))</f>
        <v/>
      </c>
      <c r="O106">
        <f>IFERROR(INDEX('Parâmetros'!$E$4:$E$6,ROW()-3),"")</f>
        <v/>
      </c>
      <c r="P106">
        <f>IFERROR(INDEX('Parâmetros'!$F$4:$F$8,ROW()-3),"")</f>
        <v/>
      </c>
      <c r="Q106">
        <f>IFERROR(INDEX('Parâmetros'!$G$4:$G$13,ROW()-3),"")</f>
        <v/>
      </c>
    </row>
    <row r="107" ht="22" customHeight="1">
      <c r="A107" s="13" t="n"/>
      <c r="B107" s="14" t="n"/>
      <c r="C107" s="14" t="n"/>
      <c r="D107" s="13" t="n"/>
      <c r="E107" s="13" t="n"/>
      <c r="F107" s="15" t="n"/>
      <c r="G107" s="16" t="n"/>
      <c r="H107" s="34" t="n"/>
      <c r="I107" s="36">
        <f>IF(COUNTA(G107:H107)=0,"",IF(OR(G107="",H107=""),"",IFERROR(G107*H107,"")))</f>
        <v/>
      </c>
      <c r="J107" s="13" t="n"/>
      <c r="K107" s="13" t="n"/>
      <c r="L107" s="21">
        <f>IF(COUNTA(A107:H107,J107:K107)=0,"",IF(A107="","Informar ID",IF(COUNTIF($A$4:$A$153,A107)&gt;1,"Conferir ID duplicado",IF(OR(B107="",D107="",E107="",F107="",G107="",H107="",J107=""),"Completar lançamento",IF(J107="Cancelado","Ignorar",IF(AND(J107="Realizado",C107=""),"Informar data efetiva",IF(AND(J107="Realizado",K107=""),"Informar forma",IF(AND(J107&lt;&gt;"Realizado",C107&lt;&gt;""),"Conferir status/data",IF(AND(J107="Previsto",B107&lt;'Parâmetros'!$B$5),"Conferir atraso","OK")))))))))</f>
        <v/>
      </c>
      <c r="O107">
        <f>IFERROR(INDEX('Parâmetros'!$E$4:$E$6,ROW()-3),"")</f>
        <v/>
      </c>
      <c r="P107">
        <f>IFERROR(INDEX('Parâmetros'!$F$4:$F$8,ROW()-3),"")</f>
        <v/>
      </c>
      <c r="Q107">
        <f>IFERROR(INDEX('Parâmetros'!$G$4:$G$13,ROW()-3),"")</f>
        <v/>
      </c>
    </row>
    <row r="108" ht="22" customHeight="1">
      <c r="A108" s="13" t="n"/>
      <c r="B108" s="14" t="n"/>
      <c r="C108" s="14" t="n"/>
      <c r="D108" s="13" t="n"/>
      <c r="E108" s="13" t="n"/>
      <c r="F108" s="15" t="n"/>
      <c r="G108" s="16" t="n"/>
      <c r="H108" s="34" t="n"/>
      <c r="I108" s="35">
        <f>IF(COUNTA(G108:H108)=0,"",IF(OR(G108="",H108=""),"",IFERROR(G108*H108,"")))</f>
        <v/>
      </c>
      <c r="J108" s="13" t="n"/>
      <c r="K108" s="13" t="n"/>
      <c r="L108" s="19">
        <f>IF(COUNTA(A108:H108,J108:K108)=0,"",IF(A108="","Informar ID",IF(COUNTIF($A$4:$A$153,A108)&gt;1,"Conferir ID duplicado",IF(OR(B108="",D108="",E108="",F108="",G108="",H108="",J108=""),"Completar lançamento",IF(J108="Cancelado","Ignorar",IF(AND(J108="Realizado",C108=""),"Informar data efetiva",IF(AND(J108="Realizado",K108=""),"Informar forma",IF(AND(J108&lt;&gt;"Realizado",C108&lt;&gt;""),"Conferir status/data",IF(AND(J108="Previsto",B108&lt;'Parâmetros'!$B$5),"Conferir atraso","OK")))))))))</f>
        <v/>
      </c>
      <c r="O108">
        <f>IFERROR(INDEX('Parâmetros'!$E$4:$E$6,ROW()-3),"")</f>
        <v/>
      </c>
      <c r="P108">
        <f>IFERROR(INDEX('Parâmetros'!$F$4:$F$8,ROW()-3),"")</f>
        <v/>
      </c>
      <c r="Q108">
        <f>IFERROR(INDEX('Parâmetros'!$G$4:$G$13,ROW()-3),"")</f>
        <v/>
      </c>
    </row>
    <row r="109" ht="22" customHeight="1">
      <c r="A109" s="13" t="n"/>
      <c r="B109" s="14" t="n"/>
      <c r="C109" s="14" t="n"/>
      <c r="D109" s="13" t="n"/>
      <c r="E109" s="13" t="n"/>
      <c r="F109" s="15" t="n"/>
      <c r="G109" s="16" t="n"/>
      <c r="H109" s="34" t="n"/>
      <c r="I109" s="36">
        <f>IF(COUNTA(G109:H109)=0,"",IF(OR(G109="",H109=""),"",IFERROR(G109*H109,"")))</f>
        <v/>
      </c>
      <c r="J109" s="13" t="n"/>
      <c r="K109" s="13" t="n"/>
      <c r="L109" s="21">
        <f>IF(COUNTA(A109:H109,J109:K109)=0,"",IF(A109="","Informar ID",IF(COUNTIF($A$4:$A$153,A109)&gt;1,"Conferir ID duplicado",IF(OR(B109="",D109="",E109="",F109="",G109="",H109="",J109=""),"Completar lançamento",IF(J109="Cancelado","Ignorar",IF(AND(J109="Realizado",C109=""),"Informar data efetiva",IF(AND(J109="Realizado",K109=""),"Informar forma",IF(AND(J109&lt;&gt;"Realizado",C109&lt;&gt;""),"Conferir status/data",IF(AND(J109="Previsto",B109&lt;'Parâmetros'!$B$5),"Conferir atraso","OK")))))))))</f>
        <v/>
      </c>
      <c r="O109">
        <f>IFERROR(INDEX('Parâmetros'!$E$4:$E$6,ROW()-3),"")</f>
        <v/>
      </c>
      <c r="P109">
        <f>IFERROR(INDEX('Parâmetros'!$F$4:$F$8,ROW()-3),"")</f>
        <v/>
      </c>
      <c r="Q109">
        <f>IFERROR(INDEX('Parâmetros'!$G$4:$G$13,ROW()-3),"")</f>
        <v/>
      </c>
    </row>
    <row r="110" ht="22" customHeight="1">
      <c r="A110" s="13" t="n"/>
      <c r="B110" s="14" t="n"/>
      <c r="C110" s="14" t="n"/>
      <c r="D110" s="13" t="n"/>
      <c r="E110" s="13" t="n"/>
      <c r="F110" s="15" t="n"/>
      <c r="G110" s="16" t="n"/>
      <c r="H110" s="34" t="n"/>
      <c r="I110" s="35">
        <f>IF(COUNTA(G110:H110)=0,"",IF(OR(G110="",H110=""),"",IFERROR(G110*H110,"")))</f>
        <v/>
      </c>
      <c r="J110" s="13" t="n"/>
      <c r="K110" s="13" t="n"/>
      <c r="L110" s="19">
        <f>IF(COUNTA(A110:H110,J110:K110)=0,"",IF(A110="","Informar ID",IF(COUNTIF($A$4:$A$153,A110)&gt;1,"Conferir ID duplicado",IF(OR(B110="",D110="",E110="",F110="",G110="",H110="",J110=""),"Completar lançamento",IF(J110="Cancelado","Ignorar",IF(AND(J110="Realizado",C110=""),"Informar data efetiva",IF(AND(J110="Realizado",K110=""),"Informar forma",IF(AND(J110&lt;&gt;"Realizado",C110&lt;&gt;""),"Conferir status/data",IF(AND(J110="Previsto",B110&lt;'Parâmetros'!$B$5),"Conferir atraso","OK")))))))))</f>
        <v/>
      </c>
      <c r="O110">
        <f>IFERROR(INDEX('Parâmetros'!$E$4:$E$6,ROW()-3),"")</f>
        <v/>
      </c>
      <c r="P110">
        <f>IFERROR(INDEX('Parâmetros'!$F$4:$F$8,ROW()-3),"")</f>
        <v/>
      </c>
      <c r="Q110">
        <f>IFERROR(INDEX('Parâmetros'!$G$4:$G$13,ROW()-3),"")</f>
        <v/>
      </c>
    </row>
    <row r="111" ht="22" customHeight="1">
      <c r="A111" s="13" t="n"/>
      <c r="B111" s="14" t="n"/>
      <c r="C111" s="14" t="n"/>
      <c r="D111" s="13" t="n"/>
      <c r="E111" s="13" t="n"/>
      <c r="F111" s="15" t="n"/>
      <c r="G111" s="16" t="n"/>
      <c r="H111" s="34" t="n"/>
      <c r="I111" s="36">
        <f>IF(COUNTA(G111:H111)=0,"",IF(OR(G111="",H111=""),"",IFERROR(G111*H111,"")))</f>
        <v/>
      </c>
      <c r="J111" s="13" t="n"/>
      <c r="K111" s="13" t="n"/>
      <c r="L111" s="21">
        <f>IF(COUNTA(A111:H111,J111:K111)=0,"",IF(A111="","Informar ID",IF(COUNTIF($A$4:$A$153,A111)&gt;1,"Conferir ID duplicado",IF(OR(B111="",D111="",E111="",F111="",G111="",H111="",J111=""),"Completar lançamento",IF(J111="Cancelado","Ignorar",IF(AND(J111="Realizado",C111=""),"Informar data efetiva",IF(AND(J111="Realizado",K111=""),"Informar forma",IF(AND(J111&lt;&gt;"Realizado",C111&lt;&gt;""),"Conferir status/data",IF(AND(J111="Previsto",B111&lt;'Parâmetros'!$B$5),"Conferir atraso","OK")))))))))</f>
        <v/>
      </c>
      <c r="O111">
        <f>IFERROR(INDEX('Parâmetros'!$E$4:$E$6,ROW()-3),"")</f>
        <v/>
      </c>
      <c r="P111">
        <f>IFERROR(INDEX('Parâmetros'!$F$4:$F$8,ROW()-3),"")</f>
        <v/>
      </c>
      <c r="Q111">
        <f>IFERROR(INDEX('Parâmetros'!$G$4:$G$13,ROW()-3),"")</f>
        <v/>
      </c>
    </row>
    <row r="112" ht="22" customHeight="1">
      <c r="A112" s="13" t="n"/>
      <c r="B112" s="14" t="n"/>
      <c r="C112" s="14" t="n"/>
      <c r="D112" s="13" t="n"/>
      <c r="E112" s="13" t="n"/>
      <c r="F112" s="15" t="n"/>
      <c r="G112" s="16" t="n"/>
      <c r="H112" s="34" t="n"/>
      <c r="I112" s="35">
        <f>IF(COUNTA(G112:H112)=0,"",IF(OR(G112="",H112=""),"",IFERROR(G112*H112,"")))</f>
        <v/>
      </c>
      <c r="J112" s="13" t="n"/>
      <c r="K112" s="13" t="n"/>
      <c r="L112" s="19">
        <f>IF(COUNTA(A112:H112,J112:K112)=0,"",IF(A112="","Informar ID",IF(COUNTIF($A$4:$A$153,A112)&gt;1,"Conferir ID duplicado",IF(OR(B112="",D112="",E112="",F112="",G112="",H112="",J112=""),"Completar lançamento",IF(J112="Cancelado","Ignorar",IF(AND(J112="Realizado",C112=""),"Informar data efetiva",IF(AND(J112="Realizado",K112=""),"Informar forma",IF(AND(J112&lt;&gt;"Realizado",C112&lt;&gt;""),"Conferir status/data",IF(AND(J112="Previsto",B112&lt;'Parâmetros'!$B$5),"Conferir atraso","OK")))))))))</f>
        <v/>
      </c>
      <c r="O112">
        <f>IFERROR(INDEX('Parâmetros'!$E$4:$E$6,ROW()-3),"")</f>
        <v/>
      </c>
      <c r="P112">
        <f>IFERROR(INDEX('Parâmetros'!$F$4:$F$8,ROW()-3),"")</f>
        <v/>
      </c>
      <c r="Q112">
        <f>IFERROR(INDEX('Parâmetros'!$G$4:$G$13,ROW()-3),"")</f>
        <v/>
      </c>
    </row>
    <row r="113" ht="22" customHeight="1">
      <c r="A113" s="13" t="n"/>
      <c r="B113" s="14" t="n"/>
      <c r="C113" s="14" t="n"/>
      <c r="D113" s="13" t="n"/>
      <c r="E113" s="13" t="n"/>
      <c r="F113" s="15" t="n"/>
      <c r="G113" s="16" t="n"/>
      <c r="H113" s="34" t="n"/>
      <c r="I113" s="36">
        <f>IF(COUNTA(G113:H113)=0,"",IF(OR(G113="",H113=""),"",IFERROR(G113*H113,"")))</f>
        <v/>
      </c>
      <c r="J113" s="13" t="n"/>
      <c r="K113" s="13" t="n"/>
      <c r="L113" s="21">
        <f>IF(COUNTA(A113:H113,J113:K113)=0,"",IF(A113="","Informar ID",IF(COUNTIF($A$4:$A$153,A113)&gt;1,"Conferir ID duplicado",IF(OR(B113="",D113="",E113="",F113="",G113="",H113="",J113=""),"Completar lançamento",IF(J113="Cancelado","Ignorar",IF(AND(J113="Realizado",C113=""),"Informar data efetiva",IF(AND(J113="Realizado",K113=""),"Informar forma",IF(AND(J113&lt;&gt;"Realizado",C113&lt;&gt;""),"Conferir status/data",IF(AND(J113="Previsto",B113&lt;'Parâmetros'!$B$5),"Conferir atraso","OK")))))))))</f>
        <v/>
      </c>
      <c r="O113">
        <f>IFERROR(INDEX('Parâmetros'!$E$4:$E$6,ROW()-3),"")</f>
        <v/>
      </c>
      <c r="P113">
        <f>IFERROR(INDEX('Parâmetros'!$F$4:$F$8,ROW()-3),"")</f>
        <v/>
      </c>
      <c r="Q113">
        <f>IFERROR(INDEX('Parâmetros'!$G$4:$G$13,ROW()-3),"")</f>
        <v/>
      </c>
    </row>
    <row r="114" ht="22" customHeight="1">
      <c r="A114" s="13" t="n"/>
      <c r="B114" s="14" t="n"/>
      <c r="C114" s="14" t="n"/>
      <c r="D114" s="13" t="n"/>
      <c r="E114" s="13" t="n"/>
      <c r="F114" s="15" t="n"/>
      <c r="G114" s="16" t="n"/>
      <c r="H114" s="34" t="n"/>
      <c r="I114" s="35">
        <f>IF(COUNTA(G114:H114)=0,"",IF(OR(G114="",H114=""),"",IFERROR(G114*H114,"")))</f>
        <v/>
      </c>
      <c r="J114" s="13" t="n"/>
      <c r="K114" s="13" t="n"/>
      <c r="L114" s="19">
        <f>IF(COUNTA(A114:H114,J114:K114)=0,"",IF(A114="","Informar ID",IF(COUNTIF($A$4:$A$153,A114)&gt;1,"Conferir ID duplicado",IF(OR(B114="",D114="",E114="",F114="",G114="",H114="",J114=""),"Completar lançamento",IF(J114="Cancelado","Ignorar",IF(AND(J114="Realizado",C114=""),"Informar data efetiva",IF(AND(J114="Realizado",K114=""),"Informar forma",IF(AND(J114&lt;&gt;"Realizado",C114&lt;&gt;""),"Conferir status/data",IF(AND(J114="Previsto",B114&lt;'Parâmetros'!$B$5),"Conferir atraso","OK")))))))))</f>
        <v/>
      </c>
      <c r="O114">
        <f>IFERROR(INDEX('Parâmetros'!$E$4:$E$6,ROW()-3),"")</f>
        <v/>
      </c>
      <c r="P114">
        <f>IFERROR(INDEX('Parâmetros'!$F$4:$F$8,ROW()-3),"")</f>
        <v/>
      </c>
      <c r="Q114">
        <f>IFERROR(INDEX('Parâmetros'!$G$4:$G$13,ROW()-3),"")</f>
        <v/>
      </c>
    </row>
    <row r="115" ht="22" customHeight="1">
      <c r="A115" s="13" t="n"/>
      <c r="B115" s="14" t="n"/>
      <c r="C115" s="14" t="n"/>
      <c r="D115" s="13" t="n"/>
      <c r="E115" s="13" t="n"/>
      <c r="F115" s="15" t="n"/>
      <c r="G115" s="16" t="n"/>
      <c r="H115" s="34" t="n"/>
      <c r="I115" s="36">
        <f>IF(COUNTA(G115:H115)=0,"",IF(OR(G115="",H115=""),"",IFERROR(G115*H115,"")))</f>
        <v/>
      </c>
      <c r="J115" s="13" t="n"/>
      <c r="K115" s="13" t="n"/>
      <c r="L115" s="21">
        <f>IF(COUNTA(A115:H115,J115:K115)=0,"",IF(A115="","Informar ID",IF(COUNTIF($A$4:$A$153,A115)&gt;1,"Conferir ID duplicado",IF(OR(B115="",D115="",E115="",F115="",G115="",H115="",J115=""),"Completar lançamento",IF(J115="Cancelado","Ignorar",IF(AND(J115="Realizado",C115=""),"Informar data efetiva",IF(AND(J115="Realizado",K115=""),"Informar forma",IF(AND(J115&lt;&gt;"Realizado",C115&lt;&gt;""),"Conferir status/data",IF(AND(J115="Previsto",B115&lt;'Parâmetros'!$B$5),"Conferir atraso","OK")))))))))</f>
        <v/>
      </c>
      <c r="O115">
        <f>IFERROR(INDEX('Parâmetros'!$E$4:$E$6,ROW()-3),"")</f>
        <v/>
      </c>
      <c r="P115">
        <f>IFERROR(INDEX('Parâmetros'!$F$4:$F$8,ROW()-3),"")</f>
        <v/>
      </c>
      <c r="Q115">
        <f>IFERROR(INDEX('Parâmetros'!$G$4:$G$13,ROW()-3),"")</f>
        <v/>
      </c>
    </row>
    <row r="116" ht="22" customHeight="1">
      <c r="A116" s="13" t="n"/>
      <c r="B116" s="14" t="n"/>
      <c r="C116" s="14" t="n"/>
      <c r="D116" s="13" t="n"/>
      <c r="E116" s="13" t="n"/>
      <c r="F116" s="15" t="n"/>
      <c r="G116" s="16" t="n"/>
      <c r="H116" s="34" t="n"/>
      <c r="I116" s="35">
        <f>IF(COUNTA(G116:H116)=0,"",IF(OR(G116="",H116=""),"",IFERROR(G116*H116,"")))</f>
        <v/>
      </c>
      <c r="J116" s="13" t="n"/>
      <c r="K116" s="13" t="n"/>
      <c r="L116" s="19">
        <f>IF(COUNTA(A116:H116,J116:K116)=0,"",IF(A116="","Informar ID",IF(COUNTIF($A$4:$A$153,A116)&gt;1,"Conferir ID duplicado",IF(OR(B116="",D116="",E116="",F116="",G116="",H116="",J116=""),"Completar lançamento",IF(J116="Cancelado","Ignorar",IF(AND(J116="Realizado",C116=""),"Informar data efetiva",IF(AND(J116="Realizado",K116=""),"Informar forma",IF(AND(J116&lt;&gt;"Realizado",C116&lt;&gt;""),"Conferir status/data",IF(AND(J116="Previsto",B116&lt;'Parâmetros'!$B$5),"Conferir atraso","OK")))))))))</f>
        <v/>
      </c>
      <c r="O116">
        <f>IFERROR(INDEX('Parâmetros'!$E$4:$E$6,ROW()-3),"")</f>
        <v/>
      </c>
      <c r="P116">
        <f>IFERROR(INDEX('Parâmetros'!$F$4:$F$8,ROW()-3),"")</f>
        <v/>
      </c>
      <c r="Q116">
        <f>IFERROR(INDEX('Parâmetros'!$G$4:$G$13,ROW()-3),"")</f>
        <v/>
      </c>
    </row>
    <row r="117" ht="22" customHeight="1">
      <c r="A117" s="13" t="n"/>
      <c r="B117" s="14" t="n"/>
      <c r="C117" s="14" t="n"/>
      <c r="D117" s="13" t="n"/>
      <c r="E117" s="13" t="n"/>
      <c r="F117" s="15" t="n"/>
      <c r="G117" s="16" t="n"/>
      <c r="H117" s="34" t="n"/>
      <c r="I117" s="36">
        <f>IF(COUNTA(G117:H117)=0,"",IF(OR(G117="",H117=""),"",IFERROR(G117*H117,"")))</f>
        <v/>
      </c>
      <c r="J117" s="13" t="n"/>
      <c r="K117" s="13" t="n"/>
      <c r="L117" s="21">
        <f>IF(COUNTA(A117:H117,J117:K117)=0,"",IF(A117="","Informar ID",IF(COUNTIF($A$4:$A$153,A117)&gt;1,"Conferir ID duplicado",IF(OR(B117="",D117="",E117="",F117="",G117="",H117="",J117=""),"Completar lançamento",IF(J117="Cancelado","Ignorar",IF(AND(J117="Realizado",C117=""),"Informar data efetiva",IF(AND(J117="Realizado",K117=""),"Informar forma",IF(AND(J117&lt;&gt;"Realizado",C117&lt;&gt;""),"Conferir status/data",IF(AND(J117="Previsto",B117&lt;'Parâmetros'!$B$5),"Conferir atraso","OK")))))))))</f>
        <v/>
      </c>
      <c r="O117">
        <f>IFERROR(INDEX('Parâmetros'!$E$4:$E$6,ROW()-3),"")</f>
        <v/>
      </c>
      <c r="P117">
        <f>IFERROR(INDEX('Parâmetros'!$F$4:$F$8,ROW()-3),"")</f>
        <v/>
      </c>
      <c r="Q117">
        <f>IFERROR(INDEX('Parâmetros'!$G$4:$G$13,ROW()-3),"")</f>
        <v/>
      </c>
    </row>
    <row r="118" ht="22" customHeight="1">
      <c r="A118" s="13" t="n"/>
      <c r="B118" s="14" t="n"/>
      <c r="C118" s="14" t="n"/>
      <c r="D118" s="13" t="n"/>
      <c r="E118" s="13" t="n"/>
      <c r="F118" s="15" t="n"/>
      <c r="G118" s="16" t="n"/>
      <c r="H118" s="34" t="n"/>
      <c r="I118" s="35">
        <f>IF(COUNTA(G118:H118)=0,"",IF(OR(G118="",H118=""),"",IFERROR(G118*H118,"")))</f>
        <v/>
      </c>
      <c r="J118" s="13" t="n"/>
      <c r="K118" s="13" t="n"/>
      <c r="L118" s="19">
        <f>IF(COUNTA(A118:H118,J118:K118)=0,"",IF(A118="","Informar ID",IF(COUNTIF($A$4:$A$153,A118)&gt;1,"Conferir ID duplicado",IF(OR(B118="",D118="",E118="",F118="",G118="",H118="",J118=""),"Completar lançamento",IF(J118="Cancelado","Ignorar",IF(AND(J118="Realizado",C118=""),"Informar data efetiva",IF(AND(J118="Realizado",K118=""),"Informar forma",IF(AND(J118&lt;&gt;"Realizado",C118&lt;&gt;""),"Conferir status/data",IF(AND(J118="Previsto",B118&lt;'Parâmetros'!$B$5),"Conferir atraso","OK")))))))))</f>
        <v/>
      </c>
      <c r="O118">
        <f>IFERROR(INDEX('Parâmetros'!$E$4:$E$6,ROW()-3),"")</f>
        <v/>
      </c>
      <c r="P118">
        <f>IFERROR(INDEX('Parâmetros'!$F$4:$F$8,ROW()-3),"")</f>
        <v/>
      </c>
      <c r="Q118">
        <f>IFERROR(INDEX('Parâmetros'!$G$4:$G$13,ROW()-3),"")</f>
        <v/>
      </c>
    </row>
    <row r="119" ht="22" customHeight="1">
      <c r="A119" s="13" t="n"/>
      <c r="B119" s="14" t="n"/>
      <c r="C119" s="14" t="n"/>
      <c r="D119" s="13" t="n"/>
      <c r="E119" s="13" t="n"/>
      <c r="F119" s="15" t="n"/>
      <c r="G119" s="16" t="n"/>
      <c r="H119" s="34" t="n"/>
      <c r="I119" s="36">
        <f>IF(COUNTA(G119:H119)=0,"",IF(OR(G119="",H119=""),"",IFERROR(G119*H119,"")))</f>
        <v/>
      </c>
      <c r="J119" s="13" t="n"/>
      <c r="K119" s="13" t="n"/>
      <c r="L119" s="21">
        <f>IF(COUNTA(A119:H119,J119:K119)=0,"",IF(A119="","Informar ID",IF(COUNTIF($A$4:$A$153,A119)&gt;1,"Conferir ID duplicado",IF(OR(B119="",D119="",E119="",F119="",G119="",H119="",J119=""),"Completar lançamento",IF(J119="Cancelado","Ignorar",IF(AND(J119="Realizado",C119=""),"Informar data efetiva",IF(AND(J119="Realizado",K119=""),"Informar forma",IF(AND(J119&lt;&gt;"Realizado",C119&lt;&gt;""),"Conferir status/data",IF(AND(J119="Previsto",B119&lt;'Parâmetros'!$B$5),"Conferir atraso","OK")))))))))</f>
        <v/>
      </c>
      <c r="O119">
        <f>IFERROR(INDEX('Parâmetros'!$E$4:$E$6,ROW()-3),"")</f>
        <v/>
      </c>
      <c r="P119">
        <f>IFERROR(INDEX('Parâmetros'!$F$4:$F$8,ROW()-3),"")</f>
        <v/>
      </c>
      <c r="Q119">
        <f>IFERROR(INDEX('Parâmetros'!$G$4:$G$13,ROW()-3),"")</f>
        <v/>
      </c>
    </row>
    <row r="120" ht="22" customHeight="1">
      <c r="A120" s="13" t="n"/>
      <c r="B120" s="14" t="n"/>
      <c r="C120" s="14" t="n"/>
      <c r="D120" s="13" t="n"/>
      <c r="E120" s="13" t="n"/>
      <c r="F120" s="15" t="n"/>
      <c r="G120" s="16" t="n"/>
      <c r="H120" s="34" t="n"/>
      <c r="I120" s="35">
        <f>IF(COUNTA(G120:H120)=0,"",IF(OR(G120="",H120=""),"",IFERROR(G120*H120,"")))</f>
        <v/>
      </c>
      <c r="J120" s="13" t="n"/>
      <c r="K120" s="13" t="n"/>
      <c r="L120" s="19">
        <f>IF(COUNTA(A120:H120,J120:K120)=0,"",IF(A120="","Informar ID",IF(COUNTIF($A$4:$A$153,A120)&gt;1,"Conferir ID duplicado",IF(OR(B120="",D120="",E120="",F120="",G120="",H120="",J120=""),"Completar lançamento",IF(J120="Cancelado","Ignorar",IF(AND(J120="Realizado",C120=""),"Informar data efetiva",IF(AND(J120="Realizado",K120=""),"Informar forma",IF(AND(J120&lt;&gt;"Realizado",C120&lt;&gt;""),"Conferir status/data",IF(AND(J120="Previsto",B120&lt;'Parâmetros'!$B$5),"Conferir atraso","OK")))))))))</f>
        <v/>
      </c>
      <c r="O120">
        <f>IFERROR(INDEX('Parâmetros'!$E$4:$E$6,ROW()-3),"")</f>
        <v/>
      </c>
      <c r="P120">
        <f>IFERROR(INDEX('Parâmetros'!$F$4:$F$8,ROW()-3),"")</f>
        <v/>
      </c>
      <c r="Q120">
        <f>IFERROR(INDEX('Parâmetros'!$G$4:$G$13,ROW()-3),"")</f>
        <v/>
      </c>
    </row>
    <row r="121" ht="22" customHeight="1">
      <c r="A121" s="13" t="n"/>
      <c r="B121" s="14" t="n"/>
      <c r="C121" s="14" t="n"/>
      <c r="D121" s="13" t="n"/>
      <c r="E121" s="13" t="n"/>
      <c r="F121" s="15" t="n"/>
      <c r="G121" s="16" t="n"/>
      <c r="H121" s="34" t="n"/>
      <c r="I121" s="36">
        <f>IF(COUNTA(G121:H121)=0,"",IF(OR(G121="",H121=""),"",IFERROR(G121*H121,"")))</f>
        <v/>
      </c>
      <c r="J121" s="13" t="n"/>
      <c r="K121" s="13" t="n"/>
      <c r="L121" s="21">
        <f>IF(COUNTA(A121:H121,J121:K121)=0,"",IF(A121="","Informar ID",IF(COUNTIF($A$4:$A$153,A121)&gt;1,"Conferir ID duplicado",IF(OR(B121="",D121="",E121="",F121="",G121="",H121="",J121=""),"Completar lançamento",IF(J121="Cancelado","Ignorar",IF(AND(J121="Realizado",C121=""),"Informar data efetiva",IF(AND(J121="Realizado",K121=""),"Informar forma",IF(AND(J121&lt;&gt;"Realizado",C121&lt;&gt;""),"Conferir status/data",IF(AND(J121="Previsto",B121&lt;'Parâmetros'!$B$5),"Conferir atraso","OK")))))))))</f>
        <v/>
      </c>
      <c r="O121">
        <f>IFERROR(INDEX('Parâmetros'!$E$4:$E$6,ROW()-3),"")</f>
        <v/>
      </c>
      <c r="P121">
        <f>IFERROR(INDEX('Parâmetros'!$F$4:$F$8,ROW()-3),"")</f>
        <v/>
      </c>
      <c r="Q121">
        <f>IFERROR(INDEX('Parâmetros'!$G$4:$G$13,ROW()-3),"")</f>
        <v/>
      </c>
    </row>
    <row r="122" ht="22" customHeight="1">
      <c r="A122" s="13" t="n"/>
      <c r="B122" s="14" t="n"/>
      <c r="C122" s="14" t="n"/>
      <c r="D122" s="13" t="n"/>
      <c r="E122" s="13" t="n"/>
      <c r="F122" s="15" t="n"/>
      <c r="G122" s="16" t="n"/>
      <c r="H122" s="34" t="n"/>
      <c r="I122" s="35">
        <f>IF(COUNTA(G122:H122)=0,"",IF(OR(G122="",H122=""),"",IFERROR(G122*H122,"")))</f>
        <v/>
      </c>
      <c r="J122" s="13" t="n"/>
      <c r="K122" s="13" t="n"/>
      <c r="L122" s="19">
        <f>IF(COUNTA(A122:H122,J122:K122)=0,"",IF(A122="","Informar ID",IF(COUNTIF($A$4:$A$153,A122)&gt;1,"Conferir ID duplicado",IF(OR(B122="",D122="",E122="",F122="",G122="",H122="",J122=""),"Completar lançamento",IF(J122="Cancelado","Ignorar",IF(AND(J122="Realizado",C122=""),"Informar data efetiva",IF(AND(J122="Realizado",K122=""),"Informar forma",IF(AND(J122&lt;&gt;"Realizado",C122&lt;&gt;""),"Conferir status/data",IF(AND(J122="Previsto",B122&lt;'Parâmetros'!$B$5),"Conferir atraso","OK")))))))))</f>
        <v/>
      </c>
      <c r="O122">
        <f>IFERROR(INDEX('Parâmetros'!$E$4:$E$6,ROW()-3),"")</f>
        <v/>
      </c>
      <c r="P122">
        <f>IFERROR(INDEX('Parâmetros'!$F$4:$F$8,ROW()-3),"")</f>
        <v/>
      </c>
      <c r="Q122">
        <f>IFERROR(INDEX('Parâmetros'!$G$4:$G$13,ROW()-3),"")</f>
        <v/>
      </c>
    </row>
    <row r="123" ht="22" customHeight="1">
      <c r="A123" s="13" t="n"/>
      <c r="B123" s="14" t="n"/>
      <c r="C123" s="14" t="n"/>
      <c r="D123" s="13" t="n"/>
      <c r="E123" s="13" t="n"/>
      <c r="F123" s="15" t="n"/>
      <c r="G123" s="16" t="n"/>
      <c r="H123" s="34" t="n"/>
      <c r="I123" s="36">
        <f>IF(COUNTA(G123:H123)=0,"",IF(OR(G123="",H123=""),"",IFERROR(G123*H123,"")))</f>
        <v/>
      </c>
      <c r="J123" s="13" t="n"/>
      <c r="K123" s="13" t="n"/>
      <c r="L123" s="21">
        <f>IF(COUNTA(A123:H123,J123:K123)=0,"",IF(A123="","Informar ID",IF(COUNTIF($A$4:$A$153,A123)&gt;1,"Conferir ID duplicado",IF(OR(B123="",D123="",E123="",F123="",G123="",H123="",J123=""),"Completar lançamento",IF(J123="Cancelado","Ignorar",IF(AND(J123="Realizado",C123=""),"Informar data efetiva",IF(AND(J123="Realizado",K123=""),"Informar forma",IF(AND(J123&lt;&gt;"Realizado",C123&lt;&gt;""),"Conferir status/data",IF(AND(J123="Previsto",B123&lt;'Parâmetros'!$B$5),"Conferir atraso","OK")))))))))</f>
        <v/>
      </c>
      <c r="O123">
        <f>IFERROR(INDEX('Parâmetros'!$E$4:$E$6,ROW()-3),"")</f>
        <v/>
      </c>
      <c r="P123">
        <f>IFERROR(INDEX('Parâmetros'!$F$4:$F$8,ROW()-3),"")</f>
        <v/>
      </c>
      <c r="Q123">
        <f>IFERROR(INDEX('Parâmetros'!$G$4:$G$13,ROW()-3),"")</f>
        <v/>
      </c>
    </row>
    <row r="124" ht="22" customHeight="1">
      <c r="A124" s="13" t="n"/>
      <c r="B124" s="14" t="n"/>
      <c r="C124" s="14" t="n"/>
      <c r="D124" s="13" t="n"/>
      <c r="E124" s="13" t="n"/>
      <c r="F124" s="15" t="n"/>
      <c r="G124" s="16" t="n"/>
      <c r="H124" s="34" t="n"/>
      <c r="I124" s="35">
        <f>IF(COUNTA(G124:H124)=0,"",IF(OR(G124="",H124=""),"",IFERROR(G124*H124,"")))</f>
        <v/>
      </c>
      <c r="J124" s="13" t="n"/>
      <c r="K124" s="13" t="n"/>
      <c r="L124" s="19">
        <f>IF(COUNTA(A124:H124,J124:K124)=0,"",IF(A124="","Informar ID",IF(COUNTIF($A$4:$A$153,A124)&gt;1,"Conferir ID duplicado",IF(OR(B124="",D124="",E124="",F124="",G124="",H124="",J124=""),"Completar lançamento",IF(J124="Cancelado","Ignorar",IF(AND(J124="Realizado",C124=""),"Informar data efetiva",IF(AND(J124="Realizado",K124=""),"Informar forma",IF(AND(J124&lt;&gt;"Realizado",C124&lt;&gt;""),"Conferir status/data",IF(AND(J124="Previsto",B124&lt;'Parâmetros'!$B$5),"Conferir atraso","OK")))))))))</f>
        <v/>
      </c>
      <c r="O124">
        <f>IFERROR(INDEX('Parâmetros'!$E$4:$E$6,ROW()-3),"")</f>
        <v/>
      </c>
      <c r="P124">
        <f>IFERROR(INDEX('Parâmetros'!$F$4:$F$8,ROW()-3),"")</f>
        <v/>
      </c>
      <c r="Q124">
        <f>IFERROR(INDEX('Parâmetros'!$G$4:$G$13,ROW()-3),"")</f>
        <v/>
      </c>
    </row>
    <row r="125" ht="22" customHeight="1">
      <c r="A125" s="13" t="n"/>
      <c r="B125" s="14" t="n"/>
      <c r="C125" s="14" t="n"/>
      <c r="D125" s="13" t="n"/>
      <c r="E125" s="13" t="n"/>
      <c r="F125" s="15" t="n"/>
      <c r="G125" s="16" t="n"/>
      <c r="H125" s="34" t="n"/>
      <c r="I125" s="36">
        <f>IF(COUNTA(G125:H125)=0,"",IF(OR(G125="",H125=""),"",IFERROR(G125*H125,"")))</f>
        <v/>
      </c>
      <c r="J125" s="13" t="n"/>
      <c r="K125" s="13" t="n"/>
      <c r="L125" s="21">
        <f>IF(COUNTA(A125:H125,J125:K125)=0,"",IF(A125="","Informar ID",IF(COUNTIF($A$4:$A$153,A125)&gt;1,"Conferir ID duplicado",IF(OR(B125="",D125="",E125="",F125="",G125="",H125="",J125=""),"Completar lançamento",IF(J125="Cancelado","Ignorar",IF(AND(J125="Realizado",C125=""),"Informar data efetiva",IF(AND(J125="Realizado",K125=""),"Informar forma",IF(AND(J125&lt;&gt;"Realizado",C125&lt;&gt;""),"Conferir status/data",IF(AND(J125="Previsto",B125&lt;'Parâmetros'!$B$5),"Conferir atraso","OK")))))))))</f>
        <v/>
      </c>
      <c r="O125">
        <f>IFERROR(INDEX('Parâmetros'!$E$4:$E$6,ROW()-3),"")</f>
        <v/>
      </c>
      <c r="P125">
        <f>IFERROR(INDEX('Parâmetros'!$F$4:$F$8,ROW()-3),"")</f>
        <v/>
      </c>
      <c r="Q125">
        <f>IFERROR(INDEX('Parâmetros'!$G$4:$G$13,ROW()-3),"")</f>
        <v/>
      </c>
    </row>
    <row r="126" ht="22" customHeight="1">
      <c r="A126" s="13" t="n"/>
      <c r="B126" s="14" t="n"/>
      <c r="C126" s="14" t="n"/>
      <c r="D126" s="13" t="n"/>
      <c r="E126" s="13" t="n"/>
      <c r="F126" s="15" t="n"/>
      <c r="G126" s="16" t="n"/>
      <c r="H126" s="34" t="n"/>
      <c r="I126" s="35">
        <f>IF(COUNTA(G126:H126)=0,"",IF(OR(G126="",H126=""),"",IFERROR(G126*H126,"")))</f>
        <v/>
      </c>
      <c r="J126" s="13" t="n"/>
      <c r="K126" s="13" t="n"/>
      <c r="L126" s="19">
        <f>IF(COUNTA(A126:H126,J126:K126)=0,"",IF(A126="","Informar ID",IF(COUNTIF($A$4:$A$153,A126)&gt;1,"Conferir ID duplicado",IF(OR(B126="",D126="",E126="",F126="",G126="",H126="",J126=""),"Completar lançamento",IF(J126="Cancelado","Ignorar",IF(AND(J126="Realizado",C126=""),"Informar data efetiva",IF(AND(J126="Realizado",K126=""),"Informar forma",IF(AND(J126&lt;&gt;"Realizado",C126&lt;&gt;""),"Conferir status/data",IF(AND(J126="Previsto",B126&lt;'Parâmetros'!$B$5),"Conferir atraso","OK")))))))))</f>
        <v/>
      </c>
      <c r="O126">
        <f>IFERROR(INDEX('Parâmetros'!$E$4:$E$6,ROW()-3),"")</f>
        <v/>
      </c>
      <c r="P126">
        <f>IFERROR(INDEX('Parâmetros'!$F$4:$F$8,ROW()-3),"")</f>
        <v/>
      </c>
      <c r="Q126">
        <f>IFERROR(INDEX('Parâmetros'!$G$4:$G$13,ROW()-3),"")</f>
        <v/>
      </c>
    </row>
    <row r="127" ht="22" customHeight="1">
      <c r="A127" s="13" t="n"/>
      <c r="B127" s="14" t="n"/>
      <c r="C127" s="14" t="n"/>
      <c r="D127" s="13" t="n"/>
      <c r="E127" s="13" t="n"/>
      <c r="F127" s="15" t="n"/>
      <c r="G127" s="16" t="n"/>
      <c r="H127" s="34" t="n"/>
      <c r="I127" s="36">
        <f>IF(COUNTA(G127:H127)=0,"",IF(OR(G127="",H127=""),"",IFERROR(G127*H127,"")))</f>
        <v/>
      </c>
      <c r="J127" s="13" t="n"/>
      <c r="K127" s="13" t="n"/>
      <c r="L127" s="21">
        <f>IF(COUNTA(A127:H127,J127:K127)=0,"",IF(A127="","Informar ID",IF(COUNTIF($A$4:$A$153,A127)&gt;1,"Conferir ID duplicado",IF(OR(B127="",D127="",E127="",F127="",G127="",H127="",J127=""),"Completar lançamento",IF(J127="Cancelado","Ignorar",IF(AND(J127="Realizado",C127=""),"Informar data efetiva",IF(AND(J127="Realizado",K127=""),"Informar forma",IF(AND(J127&lt;&gt;"Realizado",C127&lt;&gt;""),"Conferir status/data",IF(AND(J127="Previsto",B127&lt;'Parâmetros'!$B$5),"Conferir atraso","OK")))))))))</f>
        <v/>
      </c>
      <c r="O127">
        <f>IFERROR(INDEX('Parâmetros'!$E$4:$E$6,ROW()-3),"")</f>
        <v/>
      </c>
      <c r="P127">
        <f>IFERROR(INDEX('Parâmetros'!$F$4:$F$8,ROW()-3),"")</f>
        <v/>
      </c>
      <c r="Q127">
        <f>IFERROR(INDEX('Parâmetros'!$G$4:$G$13,ROW()-3),"")</f>
        <v/>
      </c>
    </row>
    <row r="128" ht="22" customHeight="1">
      <c r="A128" s="13" t="n"/>
      <c r="B128" s="14" t="n"/>
      <c r="C128" s="14" t="n"/>
      <c r="D128" s="13" t="n"/>
      <c r="E128" s="13" t="n"/>
      <c r="F128" s="15" t="n"/>
      <c r="G128" s="16" t="n"/>
      <c r="H128" s="34" t="n"/>
      <c r="I128" s="35">
        <f>IF(COUNTA(G128:H128)=0,"",IF(OR(G128="",H128=""),"",IFERROR(G128*H128,"")))</f>
        <v/>
      </c>
      <c r="J128" s="13" t="n"/>
      <c r="K128" s="13" t="n"/>
      <c r="L128" s="19">
        <f>IF(COUNTA(A128:H128,J128:K128)=0,"",IF(A128="","Informar ID",IF(COUNTIF($A$4:$A$153,A128)&gt;1,"Conferir ID duplicado",IF(OR(B128="",D128="",E128="",F128="",G128="",H128="",J128=""),"Completar lançamento",IF(J128="Cancelado","Ignorar",IF(AND(J128="Realizado",C128=""),"Informar data efetiva",IF(AND(J128="Realizado",K128=""),"Informar forma",IF(AND(J128&lt;&gt;"Realizado",C128&lt;&gt;""),"Conferir status/data",IF(AND(J128="Previsto",B128&lt;'Parâmetros'!$B$5),"Conferir atraso","OK")))))))))</f>
        <v/>
      </c>
      <c r="O128">
        <f>IFERROR(INDEX('Parâmetros'!$E$4:$E$6,ROW()-3),"")</f>
        <v/>
      </c>
      <c r="P128">
        <f>IFERROR(INDEX('Parâmetros'!$F$4:$F$8,ROW()-3),"")</f>
        <v/>
      </c>
      <c r="Q128">
        <f>IFERROR(INDEX('Parâmetros'!$G$4:$G$13,ROW()-3),"")</f>
        <v/>
      </c>
    </row>
    <row r="129" ht="22" customHeight="1">
      <c r="A129" s="13" t="n"/>
      <c r="B129" s="14" t="n"/>
      <c r="C129" s="14" t="n"/>
      <c r="D129" s="13" t="n"/>
      <c r="E129" s="13" t="n"/>
      <c r="F129" s="15" t="n"/>
      <c r="G129" s="16" t="n"/>
      <c r="H129" s="34" t="n"/>
      <c r="I129" s="36">
        <f>IF(COUNTA(G129:H129)=0,"",IF(OR(G129="",H129=""),"",IFERROR(G129*H129,"")))</f>
        <v/>
      </c>
      <c r="J129" s="13" t="n"/>
      <c r="K129" s="13" t="n"/>
      <c r="L129" s="21">
        <f>IF(COUNTA(A129:H129,J129:K129)=0,"",IF(A129="","Informar ID",IF(COUNTIF($A$4:$A$153,A129)&gt;1,"Conferir ID duplicado",IF(OR(B129="",D129="",E129="",F129="",G129="",H129="",J129=""),"Completar lançamento",IF(J129="Cancelado","Ignorar",IF(AND(J129="Realizado",C129=""),"Informar data efetiva",IF(AND(J129="Realizado",K129=""),"Informar forma",IF(AND(J129&lt;&gt;"Realizado",C129&lt;&gt;""),"Conferir status/data",IF(AND(J129="Previsto",B129&lt;'Parâmetros'!$B$5),"Conferir atraso","OK")))))))))</f>
        <v/>
      </c>
      <c r="O129">
        <f>IFERROR(INDEX('Parâmetros'!$E$4:$E$6,ROW()-3),"")</f>
        <v/>
      </c>
      <c r="P129">
        <f>IFERROR(INDEX('Parâmetros'!$F$4:$F$8,ROW()-3),"")</f>
        <v/>
      </c>
      <c r="Q129">
        <f>IFERROR(INDEX('Parâmetros'!$G$4:$G$13,ROW()-3),"")</f>
        <v/>
      </c>
    </row>
    <row r="130" ht="22" customHeight="1">
      <c r="A130" s="13" t="n"/>
      <c r="B130" s="14" t="n"/>
      <c r="C130" s="14" t="n"/>
      <c r="D130" s="13" t="n"/>
      <c r="E130" s="13" t="n"/>
      <c r="F130" s="15" t="n"/>
      <c r="G130" s="16" t="n"/>
      <c r="H130" s="34" t="n"/>
      <c r="I130" s="35">
        <f>IF(COUNTA(G130:H130)=0,"",IF(OR(G130="",H130=""),"",IFERROR(G130*H130,"")))</f>
        <v/>
      </c>
      <c r="J130" s="13" t="n"/>
      <c r="K130" s="13" t="n"/>
      <c r="L130" s="19">
        <f>IF(COUNTA(A130:H130,J130:K130)=0,"",IF(A130="","Informar ID",IF(COUNTIF($A$4:$A$153,A130)&gt;1,"Conferir ID duplicado",IF(OR(B130="",D130="",E130="",F130="",G130="",H130="",J130=""),"Completar lançamento",IF(J130="Cancelado","Ignorar",IF(AND(J130="Realizado",C130=""),"Informar data efetiva",IF(AND(J130="Realizado",K130=""),"Informar forma",IF(AND(J130&lt;&gt;"Realizado",C130&lt;&gt;""),"Conferir status/data",IF(AND(J130="Previsto",B130&lt;'Parâmetros'!$B$5),"Conferir atraso","OK")))))))))</f>
        <v/>
      </c>
      <c r="O130">
        <f>IFERROR(INDEX('Parâmetros'!$E$4:$E$6,ROW()-3),"")</f>
        <v/>
      </c>
      <c r="P130">
        <f>IFERROR(INDEX('Parâmetros'!$F$4:$F$8,ROW()-3),"")</f>
        <v/>
      </c>
      <c r="Q130">
        <f>IFERROR(INDEX('Parâmetros'!$G$4:$G$13,ROW()-3),"")</f>
        <v/>
      </c>
    </row>
    <row r="131" ht="22" customHeight="1">
      <c r="A131" s="13" t="n"/>
      <c r="B131" s="14" t="n"/>
      <c r="C131" s="14" t="n"/>
      <c r="D131" s="13" t="n"/>
      <c r="E131" s="13" t="n"/>
      <c r="F131" s="15" t="n"/>
      <c r="G131" s="16" t="n"/>
      <c r="H131" s="34" t="n"/>
      <c r="I131" s="36">
        <f>IF(COUNTA(G131:H131)=0,"",IF(OR(G131="",H131=""),"",IFERROR(G131*H131,"")))</f>
        <v/>
      </c>
      <c r="J131" s="13" t="n"/>
      <c r="K131" s="13" t="n"/>
      <c r="L131" s="21">
        <f>IF(COUNTA(A131:H131,J131:K131)=0,"",IF(A131="","Informar ID",IF(COUNTIF($A$4:$A$153,A131)&gt;1,"Conferir ID duplicado",IF(OR(B131="",D131="",E131="",F131="",G131="",H131="",J131=""),"Completar lançamento",IF(J131="Cancelado","Ignorar",IF(AND(J131="Realizado",C131=""),"Informar data efetiva",IF(AND(J131="Realizado",K131=""),"Informar forma",IF(AND(J131&lt;&gt;"Realizado",C131&lt;&gt;""),"Conferir status/data",IF(AND(J131="Previsto",B131&lt;'Parâmetros'!$B$5),"Conferir atraso","OK")))))))))</f>
        <v/>
      </c>
      <c r="O131">
        <f>IFERROR(INDEX('Parâmetros'!$E$4:$E$6,ROW()-3),"")</f>
        <v/>
      </c>
      <c r="P131">
        <f>IFERROR(INDEX('Parâmetros'!$F$4:$F$8,ROW()-3),"")</f>
        <v/>
      </c>
      <c r="Q131">
        <f>IFERROR(INDEX('Parâmetros'!$G$4:$G$13,ROW()-3),"")</f>
        <v/>
      </c>
    </row>
    <row r="132" ht="22" customHeight="1">
      <c r="A132" s="13" t="n"/>
      <c r="B132" s="14" t="n"/>
      <c r="C132" s="14" t="n"/>
      <c r="D132" s="13" t="n"/>
      <c r="E132" s="13" t="n"/>
      <c r="F132" s="15" t="n"/>
      <c r="G132" s="16" t="n"/>
      <c r="H132" s="34" t="n"/>
      <c r="I132" s="35">
        <f>IF(COUNTA(G132:H132)=0,"",IF(OR(G132="",H132=""),"",IFERROR(G132*H132,"")))</f>
        <v/>
      </c>
      <c r="J132" s="13" t="n"/>
      <c r="K132" s="13" t="n"/>
      <c r="L132" s="19">
        <f>IF(COUNTA(A132:H132,J132:K132)=0,"",IF(A132="","Informar ID",IF(COUNTIF($A$4:$A$153,A132)&gt;1,"Conferir ID duplicado",IF(OR(B132="",D132="",E132="",F132="",G132="",H132="",J132=""),"Completar lançamento",IF(J132="Cancelado","Ignorar",IF(AND(J132="Realizado",C132=""),"Informar data efetiva",IF(AND(J132="Realizado",K132=""),"Informar forma",IF(AND(J132&lt;&gt;"Realizado",C132&lt;&gt;""),"Conferir status/data",IF(AND(J132="Previsto",B132&lt;'Parâmetros'!$B$5),"Conferir atraso","OK")))))))))</f>
        <v/>
      </c>
      <c r="O132">
        <f>IFERROR(INDEX('Parâmetros'!$E$4:$E$6,ROW()-3),"")</f>
        <v/>
      </c>
      <c r="P132">
        <f>IFERROR(INDEX('Parâmetros'!$F$4:$F$8,ROW()-3),"")</f>
        <v/>
      </c>
      <c r="Q132">
        <f>IFERROR(INDEX('Parâmetros'!$G$4:$G$13,ROW()-3),"")</f>
        <v/>
      </c>
    </row>
    <row r="133" ht="22" customHeight="1">
      <c r="A133" s="13" t="n"/>
      <c r="B133" s="14" t="n"/>
      <c r="C133" s="14" t="n"/>
      <c r="D133" s="13" t="n"/>
      <c r="E133" s="13" t="n"/>
      <c r="F133" s="15" t="n"/>
      <c r="G133" s="16" t="n"/>
      <c r="H133" s="34" t="n"/>
      <c r="I133" s="36">
        <f>IF(COUNTA(G133:H133)=0,"",IF(OR(G133="",H133=""),"",IFERROR(G133*H133,"")))</f>
        <v/>
      </c>
      <c r="J133" s="13" t="n"/>
      <c r="K133" s="13" t="n"/>
      <c r="L133" s="21">
        <f>IF(COUNTA(A133:H133,J133:K133)=0,"",IF(A133="","Informar ID",IF(COUNTIF($A$4:$A$153,A133)&gt;1,"Conferir ID duplicado",IF(OR(B133="",D133="",E133="",F133="",G133="",H133="",J133=""),"Completar lançamento",IF(J133="Cancelado","Ignorar",IF(AND(J133="Realizado",C133=""),"Informar data efetiva",IF(AND(J133="Realizado",K133=""),"Informar forma",IF(AND(J133&lt;&gt;"Realizado",C133&lt;&gt;""),"Conferir status/data",IF(AND(J133="Previsto",B133&lt;'Parâmetros'!$B$5),"Conferir atraso","OK")))))))))</f>
        <v/>
      </c>
      <c r="O133">
        <f>IFERROR(INDEX('Parâmetros'!$E$4:$E$6,ROW()-3),"")</f>
        <v/>
      </c>
      <c r="P133">
        <f>IFERROR(INDEX('Parâmetros'!$F$4:$F$8,ROW()-3),"")</f>
        <v/>
      </c>
      <c r="Q133">
        <f>IFERROR(INDEX('Parâmetros'!$G$4:$G$13,ROW()-3),"")</f>
        <v/>
      </c>
    </row>
    <row r="134" ht="22" customHeight="1">
      <c r="A134" s="13" t="n"/>
      <c r="B134" s="14" t="n"/>
      <c r="C134" s="14" t="n"/>
      <c r="D134" s="13" t="n"/>
      <c r="E134" s="13" t="n"/>
      <c r="F134" s="15" t="n"/>
      <c r="G134" s="16" t="n"/>
      <c r="H134" s="34" t="n"/>
      <c r="I134" s="35">
        <f>IF(COUNTA(G134:H134)=0,"",IF(OR(G134="",H134=""),"",IFERROR(G134*H134,"")))</f>
        <v/>
      </c>
      <c r="J134" s="13" t="n"/>
      <c r="K134" s="13" t="n"/>
      <c r="L134" s="19">
        <f>IF(COUNTA(A134:H134,J134:K134)=0,"",IF(A134="","Informar ID",IF(COUNTIF($A$4:$A$153,A134)&gt;1,"Conferir ID duplicado",IF(OR(B134="",D134="",E134="",F134="",G134="",H134="",J134=""),"Completar lançamento",IF(J134="Cancelado","Ignorar",IF(AND(J134="Realizado",C134=""),"Informar data efetiva",IF(AND(J134="Realizado",K134=""),"Informar forma",IF(AND(J134&lt;&gt;"Realizado",C134&lt;&gt;""),"Conferir status/data",IF(AND(J134="Previsto",B134&lt;'Parâmetros'!$B$5),"Conferir atraso","OK")))))))))</f>
        <v/>
      </c>
      <c r="O134">
        <f>IFERROR(INDEX('Parâmetros'!$E$4:$E$6,ROW()-3),"")</f>
        <v/>
      </c>
      <c r="P134">
        <f>IFERROR(INDEX('Parâmetros'!$F$4:$F$8,ROW()-3),"")</f>
        <v/>
      </c>
      <c r="Q134">
        <f>IFERROR(INDEX('Parâmetros'!$G$4:$G$13,ROW()-3),"")</f>
        <v/>
      </c>
    </row>
    <row r="135" ht="22" customHeight="1">
      <c r="A135" s="13" t="n"/>
      <c r="B135" s="14" t="n"/>
      <c r="C135" s="14" t="n"/>
      <c r="D135" s="13" t="n"/>
      <c r="E135" s="13" t="n"/>
      <c r="F135" s="15" t="n"/>
      <c r="G135" s="16" t="n"/>
      <c r="H135" s="34" t="n"/>
      <c r="I135" s="36">
        <f>IF(COUNTA(G135:H135)=0,"",IF(OR(G135="",H135=""),"",IFERROR(G135*H135,"")))</f>
        <v/>
      </c>
      <c r="J135" s="13" t="n"/>
      <c r="K135" s="13" t="n"/>
      <c r="L135" s="21">
        <f>IF(COUNTA(A135:H135,J135:K135)=0,"",IF(A135="","Informar ID",IF(COUNTIF($A$4:$A$153,A135)&gt;1,"Conferir ID duplicado",IF(OR(B135="",D135="",E135="",F135="",G135="",H135="",J135=""),"Completar lançamento",IF(J135="Cancelado","Ignorar",IF(AND(J135="Realizado",C135=""),"Informar data efetiva",IF(AND(J135="Realizado",K135=""),"Informar forma",IF(AND(J135&lt;&gt;"Realizado",C135&lt;&gt;""),"Conferir status/data",IF(AND(J135="Previsto",B135&lt;'Parâmetros'!$B$5),"Conferir atraso","OK")))))))))</f>
        <v/>
      </c>
      <c r="O135">
        <f>IFERROR(INDEX('Parâmetros'!$E$4:$E$6,ROW()-3),"")</f>
        <v/>
      </c>
      <c r="P135">
        <f>IFERROR(INDEX('Parâmetros'!$F$4:$F$8,ROW()-3),"")</f>
        <v/>
      </c>
      <c r="Q135">
        <f>IFERROR(INDEX('Parâmetros'!$G$4:$G$13,ROW()-3),"")</f>
        <v/>
      </c>
    </row>
    <row r="136" ht="22" customHeight="1">
      <c r="A136" s="13" t="n"/>
      <c r="B136" s="14" t="n"/>
      <c r="C136" s="14" t="n"/>
      <c r="D136" s="13" t="n"/>
      <c r="E136" s="13" t="n"/>
      <c r="F136" s="15" t="n"/>
      <c r="G136" s="16" t="n"/>
      <c r="H136" s="34" t="n"/>
      <c r="I136" s="35">
        <f>IF(COUNTA(G136:H136)=0,"",IF(OR(G136="",H136=""),"",IFERROR(G136*H136,"")))</f>
        <v/>
      </c>
      <c r="J136" s="13" t="n"/>
      <c r="K136" s="13" t="n"/>
      <c r="L136" s="19">
        <f>IF(COUNTA(A136:H136,J136:K136)=0,"",IF(A136="","Informar ID",IF(COUNTIF($A$4:$A$153,A136)&gt;1,"Conferir ID duplicado",IF(OR(B136="",D136="",E136="",F136="",G136="",H136="",J136=""),"Completar lançamento",IF(J136="Cancelado","Ignorar",IF(AND(J136="Realizado",C136=""),"Informar data efetiva",IF(AND(J136="Realizado",K136=""),"Informar forma",IF(AND(J136&lt;&gt;"Realizado",C136&lt;&gt;""),"Conferir status/data",IF(AND(J136="Previsto",B136&lt;'Parâmetros'!$B$5),"Conferir atraso","OK")))))))))</f>
        <v/>
      </c>
      <c r="O136">
        <f>IFERROR(INDEX('Parâmetros'!$E$4:$E$6,ROW()-3),"")</f>
        <v/>
      </c>
      <c r="P136">
        <f>IFERROR(INDEX('Parâmetros'!$F$4:$F$8,ROW()-3),"")</f>
        <v/>
      </c>
      <c r="Q136">
        <f>IFERROR(INDEX('Parâmetros'!$G$4:$G$13,ROW()-3),"")</f>
        <v/>
      </c>
    </row>
    <row r="137" ht="22" customHeight="1">
      <c r="A137" s="13" t="n"/>
      <c r="B137" s="14" t="n"/>
      <c r="C137" s="14" t="n"/>
      <c r="D137" s="13" t="n"/>
      <c r="E137" s="13" t="n"/>
      <c r="F137" s="15" t="n"/>
      <c r="G137" s="16" t="n"/>
      <c r="H137" s="34" t="n"/>
      <c r="I137" s="36">
        <f>IF(COUNTA(G137:H137)=0,"",IF(OR(G137="",H137=""),"",IFERROR(G137*H137,"")))</f>
        <v/>
      </c>
      <c r="J137" s="13" t="n"/>
      <c r="K137" s="13" t="n"/>
      <c r="L137" s="21">
        <f>IF(COUNTA(A137:H137,J137:K137)=0,"",IF(A137="","Informar ID",IF(COUNTIF($A$4:$A$153,A137)&gt;1,"Conferir ID duplicado",IF(OR(B137="",D137="",E137="",F137="",G137="",H137="",J137=""),"Completar lançamento",IF(J137="Cancelado","Ignorar",IF(AND(J137="Realizado",C137=""),"Informar data efetiva",IF(AND(J137="Realizado",K137=""),"Informar forma",IF(AND(J137&lt;&gt;"Realizado",C137&lt;&gt;""),"Conferir status/data",IF(AND(J137="Previsto",B137&lt;'Parâmetros'!$B$5),"Conferir atraso","OK")))))))))</f>
        <v/>
      </c>
      <c r="O137">
        <f>IFERROR(INDEX('Parâmetros'!$E$4:$E$6,ROW()-3),"")</f>
        <v/>
      </c>
      <c r="P137">
        <f>IFERROR(INDEX('Parâmetros'!$F$4:$F$8,ROW()-3),"")</f>
        <v/>
      </c>
      <c r="Q137">
        <f>IFERROR(INDEX('Parâmetros'!$G$4:$G$13,ROW()-3),"")</f>
        <v/>
      </c>
    </row>
    <row r="138" ht="22" customHeight="1">
      <c r="A138" s="13" t="n"/>
      <c r="B138" s="14" t="n"/>
      <c r="C138" s="14" t="n"/>
      <c r="D138" s="13" t="n"/>
      <c r="E138" s="13" t="n"/>
      <c r="F138" s="15" t="n"/>
      <c r="G138" s="16" t="n"/>
      <c r="H138" s="34" t="n"/>
      <c r="I138" s="35">
        <f>IF(COUNTA(G138:H138)=0,"",IF(OR(G138="",H138=""),"",IFERROR(G138*H138,"")))</f>
        <v/>
      </c>
      <c r="J138" s="13" t="n"/>
      <c r="K138" s="13" t="n"/>
      <c r="L138" s="19">
        <f>IF(COUNTA(A138:H138,J138:K138)=0,"",IF(A138="","Informar ID",IF(COUNTIF($A$4:$A$153,A138)&gt;1,"Conferir ID duplicado",IF(OR(B138="",D138="",E138="",F138="",G138="",H138="",J138=""),"Completar lançamento",IF(J138="Cancelado","Ignorar",IF(AND(J138="Realizado",C138=""),"Informar data efetiva",IF(AND(J138="Realizado",K138=""),"Informar forma",IF(AND(J138&lt;&gt;"Realizado",C138&lt;&gt;""),"Conferir status/data",IF(AND(J138="Previsto",B138&lt;'Parâmetros'!$B$5),"Conferir atraso","OK")))))))))</f>
        <v/>
      </c>
      <c r="O138">
        <f>IFERROR(INDEX('Parâmetros'!$E$4:$E$6,ROW()-3),"")</f>
        <v/>
      </c>
      <c r="P138">
        <f>IFERROR(INDEX('Parâmetros'!$F$4:$F$8,ROW()-3),"")</f>
        <v/>
      </c>
      <c r="Q138">
        <f>IFERROR(INDEX('Parâmetros'!$G$4:$G$13,ROW()-3),"")</f>
        <v/>
      </c>
    </row>
    <row r="139" ht="22" customHeight="1">
      <c r="A139" s="13" t="n"/>
      <c r="B139" s="14" t="n"/>
      <c r="C139" s="14" t="n"/>
      <c r="D139" s="13" t="n"/>
      <c r="E139" s="13" t="n"/>
      <c r="F139" s="15" t="n"/>
      <c r="G139" s="16" t="n"/>
      <c r="H139" s="34" t="n"/>
      <c r="I139" s="36">
        <f>IF(COUNTA(G139:H139)=0,"",IF(OR(G139="",H139=""),"",IFERROR(G139*H139,"")))</f>
        <v/>
      </c>
      <c r="J139" s="13" t="n"/>
      <c r="K139" s="13" t="n"/>
      <c r="L139" s="21">
        <f>IF(COUNTA(A139:H139,J139:K139)=0,"",IF(A139="","Informar ID",IF(COUNTIF($A$4:$A$153,A139)&gt;1,"Conferir ID duplicado",IF(OR(B139="",D139="",E139="",F139="",G139="",H139="",J139=""),"Completar lançamento",IF(J139="Cancelado","Ignorar",IF(AND(J139="Realizado",C139=""),"Informar data efetiva",IF(AND(J139="Realizado",K139=""),"Informar forma",IF(AND(J139&lt;&gt;"Realizado",C139&lt;&gt;""),"Conferir status/data",IF(AND(J139="Previsto",B139&lt;'Parâmetros'!$B$5),"Conferir atraso","OK")))))))))</f>
        <v/>
      </c>
      <c r="O139">
        <f>IFERROR(INDEX('Parâmetros'!$E$4:$E$6,ROW()-3),"")</f>
        <v/>
      </c>
      <c r="P139">
        <f>IFERROR(INDEX('Parâmetros'!$F$4:$F$8,ROW()-3),"")</f>
        <v/>
      </c>
      <c r="Q139">
        <f>IFERROR(INDEX('Parâmetros'!$G$4:$G$13,ROW()-3),"")</f>
        <v/>
      </c>
    </row>
    <row r="140" ht="22" customHeight="1">
      <c r="A140" s="13" t="n"/>
      <c r="B140" s="14" t="n"/>
      <c r="C140" s="14" t="n"/>
      <c r="D140" s="13" t="n"/>
      <c r="E140" s="13" t="n"/>
      <c r="F140" s="15" t="n"/>
      <c r="G140" s="16" t="n"/>
      <c r="H140" s="34" t="n"/>
      <c r="I140" s="35">
        <f>IF(COUNTA(G140:H140)=0,"",IF(OR(G140="",H140=""),"",IFERROR(G140*H140,"")))</f>
        <v/>
      </c>
      <c r="J140" s="13" t="n"/>
      <c r="K140" s="13" t="n"/>
      <c r="L140" s="19">
        <f>IF(COUNTA(A140:H140,J140:K140)=0,"",IF(A140="","Informar ID",IF(COUNTIF($A$4:$A$153,A140)&gt;1,"Conferir ID duplicado",IF(OR(B140="",D140="",E140="",F140="",G140="",H140="",J140=""),"Completar lançamento",IF(J140="Cancelado","Ignorar",IF(AND(J140="Realizado",C140=""),"Informar data efetiva",IF(AND(J140="Realizado",K140=""),"Informar forma",IF(AND(J140&lt;&gt;"Realizado",C140&lt;&gt;""),"Conferir status/data",IF(AND(J140="Previsto",B140&lt;'Parâmetros'!$B$5),"Conferir atraso","OK")))))))))</f>
        <v/>
      </c>
      <c r="O140">
        <f>IFERROR(INDEX('Parâmetros'!$E$4:$E$6,ROW()-3),"")</f>
        <v/>
      </c>
      <c r="P140">
        <f>IFERROR(INDEX('Parâmetros'!$F$4:$F$8,ROW()-3),"")</f>
        <v/>
      </c>
      <c r="Q140">
        <f>IFERROR(INDEX('Parâmetros'!$G$4:$G$13,ROW()-3),"")</f>
        <v/>
      </c>
    </row>
    <row r="141" ht="22" customHeight="1">
      <c r="A141" s="13" t="n"/>
      <c r="B141" s="14" t="n"/>
      <c r="C141" s="14" t="n"/>
      <c r="D141" s="13" t="n"/>
      <c r="E141" s="13" t="n"/>
      <c r="F141" s="15" t="n"/>
      <c r="G141" s="16" t="n"/>
      <c r="H141" s="34" t="n"/>
      <c r="I141" s="36">
        <f>IF(COUNTA(G141:H141)=0,"",IF(OR(G141="",H141=""),"",IFERROR(G141*H141,"")))</f>
        <v/>
      </c>
      <c r="J141" s="13" t="n"/>
      <c r="K141" s="13" t="n"/>
      <c r="L141" s="21">
        <f>IF(COUNTA(A141:H141,J141:K141)=0,"",IF(A141="","Informar ID",IF(COUNTIF($A$4:$A$153,A141)&gt;1,"Conferir ID duplicado",IF(OR(B141="",D141="",E141="",F141="",G141="",H141="",J141=""),"Completar lançamento",IF(J141="Cancelado","Ignorar",IF(AND(J141="Realizado",C141=""),"Informar data efetiva",IF(AND(J141="Realizado",K141=""),"Informar forma",IF(AND(J141&lt;&gt;"Realizado",C141&lt;&gt;""),"Conferir status/data",IF(AND(J141="Previsto",B141&lt;'Parâmetros'!$B$5),"Conferir atraso","OK")))))))))</f>
        <v/>
      </c>
      <c r="O141">
        <f>IFERROR(INDEX('Parâmetros'!$E$4:$E$6,ROW()-3),"")</f>
        <v/>
      </c>
      <c r="P141">
        <f>IFERROR(INDEX('Parâmetros'!$F$4:$F$8,ROW()-3),"")</f>
        <v/>
      </c>
      <c r="Q141">
        <f>IFERROR(INDEX('Parâmetros'!$G$4:$G$13,ROW()-3),"")</f>
        <v/>
      </c>
    </row>
    <row r="142" ht="22" customHeight="1">
      <c r="A142" s="13" t="n"/>
      <c r="B142" s="14" t="n"/>
      <c r="C142" s="14" t="n"/>
      <c r="D142" s="13" t="n"/>
      <c r="E142" s="13" t="n"/>
      <c r="F142" s="15" t="n"/>
      <c r="G142" s="16" t="n"/>
      <c r="H142" s="34" t="n"/>
      <c r="I142" s="35">
        <f>IF(COUNTA(G142:H142)=0,"",IF(OR(G142="",H142=""),"",IFERROR(G142*H142,"")))</f>
        <v/>
      </c>
      <c r="J142" s="13" t="n"/>
      <c r="K142" s="13" t="n"/>
      <c r="L142" s="19">
        <f>IF(COUNTA(A142:H142,J142:K142)=0,"",IF(A142="","Informar ID",IF(COUNTIF($A$4:$A$153,A142)&gt;1,"Conferir ID duplicado",IF(OR(B142="",D142="",E142="",F142="",G142="",H142="",J142=""),"Completar lançamento",IF(J142="Cancelado","Ignorar",IF(AND(J142="Realizado",C142=""),"Informar data efetiva",IF(AND(J142="Realizado",K142=""),"Informar forma",IF(AND(J142&lt;&gt;"Realizado",C142&lt;&gt;""),"Conferir status/data",IF(AND(J142="Previsto",B142&lt;'Parâmetros'!$B$5),"Conferir atraso","OK")))))))))</f>
        <v/>
      </c>
      <c r="O142">
        <f>IFERROR(INDEX('Parâmetros'!$E$4:$E$6,ROW()-3),"")</f>
        <v/>
      </c>
      <c r="P142">
        <f>IFERROR(INDEX('Parâmetros'!$F$4:$F$8,ROW()-3),"")</f>
        <v/>
      </c>
      <c r="Q142">
        <f>IFERROR(INDEX('Parâmetros'!$G$4:$G$13,ROW()-3),"")</f>
        <v/>
      </c>
    </row>
    <row r="143" ht="22" customHeight="1">
      <c r="A143" s="13" t="n"/>
      <c r="B143" s="14" t="n"/>
      <c r="C143" s="14" t="n"/>
      <c r="D143" s="13" t="n"/>
      <c r="E143" s="13" t="n"/>
      <c r="F143" s="15" t="n"/>
      <c r="G143" s="16" t="n"/>
      <c r="H143" s="34" t="n"/>
      <c r="I143" s="36">
        <f>IF(COUNTA(G143:H143)=0,"",IF(OR(G143="",H143=""),"",IFERROR(G143*H143,"")))</f>
        <v/>
      </c>
      <c r="J143" s="13" t="n"/>
      <c r="K143" s="13" t="n"/>
      <c r="L143" s="21">
        <f>IF(COUNTA(A143:H143,J143:K143)=0,"",IF(A143="","Informar ID",IF(COUNTIF($A$4:$A$153,A143)&gt;1,"Conferir ID duplicado",IF(OR(B143="",D143="",E143="",F143="",G143="",H143="",J143=""),"Completar lançamento",IF(J143="Cancelado","Ignorar",IF(AND(J143="Realizado",C143=""),"Informar data efetiva",IF(AND(J143="Realizado",K143=""),"Informar forma",IF(AND(J143&lt;&gt;"Realizado",C143&lt;&gt;""),"Conferir status/data",IF(AND(J143="Previsto",B143&lt;'Parâmetros'!$B$5),"Conferir atraso","OK")))))))))</f>
        <v/>
      </c>
      <c r="O143">
        <f>IFERROR(INDEX('Parâmetros'!$E$4:$E$6,ROW()-3),"")</f>
        <v/>
      </c>
      <c r="P143">
        <f>IFERROR(INDEX('Parâmetros'!$F$4:$F$8,ROW()-3),"")</f>
        <v/>
      </c>
      <c r="Q143">
        <f>IFERROR(INDEX('Parâmetros'!$G$4:$G$13,ROW()-3),"")</f>
        <v/>
      </c>
    </row>
    <row r="144" ht="22" customHeight="1">
      <c r="A144" s="13" t="n"/>
      <c r="B144" s="14" t="n"/>
      <c r="C144" s="14" t="n"/>
      <c r="D144" s="13" t="n"/>
      <c r="E144" s="13" t="n"/>
      <c r="F144" s="15" t="n"/>
      <c r="G144" s="16" t="n"/>
      <c r="H144" s="34" t="n"/>
      <c r="I144" s="35">
        <f>IF(COUNTA(G144:H144)=0,"",IF(OR(G144="",H144=""),"",IFERROR(G144*H144,"")))</f>
        <v/>
      </c>
      <c r="J144" s="13" t="n"/>
      <c r="K144" s="13" t="n"/>
      <c r="L144" s="19">
        <f>IF(COUNTA(A144:H144,J144:K144)=0,"",IF(A144="","Informar ID",IF(COUNTIF($A$4:$A$153,A144)&gt;1,"Conferir ID duplicado",IF(OR(B144="",D144="",E144="",F144="",G144="",H144="",J144=""),"Completar lançamento",IF(J144="Cancelado","Ignorar",IF(AND(J144="Realizado",C144=""),"Informar data efetiva",IF(AND(J144="Realizado",K144=""),"Informar forma",IF(AND(J144&lt;&gt;"Realizado",C144&lt;&gt;""),"Conferir status/data",IF(AND(J144="Previsto",B144&lt;'Parâmetros'!$B$5),"Conferir atraso","OK")))))))))</f>
        <v/>
      </c>
      <c r="O144">
        <f>IFERROR(INDEX('Parâmetros'!$E$4:$E$6,ROW()-3),"")</f>
        <v/>
      </c>
      <c r="P144">
        <f>IFERROR(INDEX('Parâmetros'!$F$4:$F$8,ROW()-3),"")</f>
        <v/>
      </c>
      <c r="Q144">
        <f>IFERROR(INDEX('Parâmetros'!$G$4:$G$13,ROW()-3),"")</f>
        <v/>
      </c>
    </row>
    <row r="145" ht="22" customHeight="1">
      <c r="A145" s="13" t="n"/>
      <c r="B145" s="14" t="n"/>
      <c r="C145" s="14" t="n"/>
      <c r="D145" s="13" t="n"/>
      <c r="E145" s="13" t="n"/>
      <c r="F145" s="15" t="n"/>
      <c r="G145" s="16" t="n"/>
      <c r="H145" s="34" t="n"/>
      <c r="I145" s="36">
        <f>IF(COUNTA(G145:H145)=0,"",IF(OR(G145="",H145=""),"",IFERROR(G145*H145,"")))</f>
        <v/>
      </c>
      <c r="J145" s="13" t="n"/>
      <c r="K145" s="13" t="n"/>
      <c r="L145" s="21">
        <f>IF(COUNTA(A145:H145,J145:K145)=0,"",IF(A145="","Informar ID",IF(COUNTIF($A$4:$A$153,A145)&gt;1,"Conferir ID duplicado",IF(OR(B145="",D145="",E145="",F145="",G145="",H145="",J145=""),"Completar lançamento",IF(J145="Cancelado","Ignorar",IF(AND(J145="Realizado",C145=""),"Informar data efetiva",IF(AND(J145="Realizado",K145=""),"Informar forma",IF(AND(J145&lt;&gt;"Realizado",C145&lt;&gt;""),"Conferir status/data",IF(AND(J145="Previsto",B145&lt;'Parâmetros'!$B$5),"Conferir atraso","OK")))))))))</f>
        <v/>
      </c>
      <c r="O145">
        <f>IFERROR(INDEX('Parâmetros'!$E$4:$E$6,ROW()-3),"")</f>
        <v/>
      </c>
      <c r="P145">
        <f>IFERROR(INDEX('Parâmetros'!$F$4:$F$8,ROW()-3),"")</f>
        <v/>
      </c>
      <c r="Q145">
        <f>IFERROR(INDEX('Parâmetros'!$G$4:$G$13,ROW()-3),"")</f>
        <v/>
      </c>
    </row>
    <row r="146" ht="22" customHeight="1">
      <c r="A146" s="13" t="n"/>
      <c r="B146" s="14" t="n"/>
      <c r="C146" s="14" t="n"/>
      <c r="D146" s="13" t="n"/>
      <c r="E146" s="13" t="n"/>
      <c r="F146" s="15" t="n"/>
      <c r="G146" s="16" t="n"/>
      <c r="H146" s="34" t="n"/>
      <c r="I146" s="35">
        <f>IF(COUNTA(G146:H146)=0,"",IF(OR(G146="",H146=""),"",IFERROR(G146*H146,"")))</f>
        <v/>
      </c>
      <c r="J146" s="13" t="n"/>
      <c r="K146" s="13" t="n"/>
      <c r="L146" s="19">
        <f>IF(COUNTA(A146:H146,J146:K146)=0,"",IF(A146="","Informar ID",IF(COUNTIF($A$4:$A$153,A146)&gt;1,"Conferir ID duplicado",IF(OR(B146="",D146="",E146="",F146="",G146="",H146="",J146=""),"Completar lançamento",IF(J146="Cancelado","Ignorar",IF(AND(J146="Realizado",C146=""),"Informar data efetiva",IF(AND(J146="Realizado",K146=""),"Informar forma",IF(AND(J146&lt;&gt;"Realizado",C146&lt;&gt;""),"Conferir status/data",IF(AND(J146="Previsto",B146&lt;'Parâmetros'!$B$5),"Conferir atraso","OK")))))))))</f>
        <v/>
      </c>
      <c r="O146">
        <f>IFERROR(INDEX('Parâmetros'!$E$4:$E$6,ROW()-3),"")</f>
        <v/>
      </c>
      <c r="P146">
        <f>IFERROR(INDEX('Parâmetros'!$F$4:$F$8,ROW()-3),"")</f>
        <v/>
      </c>
      <c r="Q146">
        <f>IFERROR(INDEX('Parâmetros'!$G$4:$G$13,ROW()-3),"")</f>
        <v/>
      </c>
    </row>
    <row r="147" ht="22" customHeight="1">
      <c r="A147" s="13" t="n"/>
      <c r="B147" s="14" t="n"/>
      <c r="C147" s="14" t="n"/>
      <c r="D147" s="13" t="n"/>
      <c r="E147" s="13" t="n"/>
      <c r="F147" s="15" t="n"/>
      <c r="G147" s="16" t="n"/>
      <c r="H147" s="34" t="n"/>
      <c r="I147" s="36">
        <f>IF(COUNTA(G147:H147)=0,"",IF(OR(G147="",H147=""),"",IFERROR(G147*H147,"")))</f>
        <v/>
      </c>
      <c r="J147" s="13" t="n"/>
      <c r="K147" s="13" t="n"/>
      <c r="L147" s="21">
        <f>IF(COUNTA(A147:H147,J147:K147)=0,"",IF(A147="","Informar ID",IF(COUNTIF($A$4:$A$153,A147)&gt;1,"Conferir ID duplicado",IF(OR(B147="",D147="",E147="",F147="",G147="",H147="",J147=""),"Completar lançamento",IF(J147="Cancelado","Ignorar",IF(AND(J147="Realizado",C147=""),"Informar data efetiva",IF(AND(J147="Realizado",K147=""),"Informar forma",IF(AND(J147&lt;&gt;"Realizado",C147&lt;&gt;""),"Conferir status/data",IF(AND(J147="Previsto",B147&lt;'Parâmetros'!$B$5),"Conferir atraso","OK")))))))))</f>
        <v/>
      </c>
      <c r="O147">
        <f>IFERROR(INDEX('Parâmetros'!$E$4:$E$6,ROW()-3),"")</f>
        <v/>
      </c>
      <c r="P147">
        <f>IFERROR(INDEX('Parâmetros'!$F$4:$F$8,ROW()-3),"")</f>
        <v/>
      </c>
      <c r="Q147">
        <f>IFERROR(INDEX('Parâmetros'!$G$4:$G$13,ROW()-3),"")</f>
        <v/>
      </c>
    </row>
    <row r="148" ht="22" customHeight="1">
      <c r="A148" s="13" t="n"/>
      <c r="B148" s="14" t="n"/>
      <c r="C148" s="14" t="n"/>
      <c r="D148" s="13" t="n"/>
      <c r="E148" s="13" t="n"/>
      <c r="F148" s="15" t="n"/>
      <c r="G148" s="16" t="n"/>
      <c r="H148" s="34" t="n"/>
      <c r="I148" s="35">
        <f>IF(COUNTA(G148:H148)=0,"",IF(OR(G148="",H148=""),"",IFERROR(G148*H148,"")))</f>
        <v/>
      </c>
      <c r="J148" s="13" t="n"/>
      <c r="K148" s="13" t="n"/>
      <c r="L148" s="19">
        <f>IF(COUNTA(A148:H148,J148:K148)=0,"",IF(A148="","Informar ID",IF(COUNTIF($A$4:$A$153,A148)&gt;1,"Conferir ID duplicado",IF(OR(B148="",D148="",E148="",F148="",G148="",H148="",J148=""),"Completar lançamento",IF(J148="Cancelado","Ignorar",IF(AND(J148="Realizado",C148=""),"Informar data efetiva",IF(AND(J148="Realizado",K148=""),"Informar forma",IF(AND(J148&lt;&gt;"Realizado",C148&lt;&gt;""),"Conferir status/data",IF(AND(J148="Previsto",B148&lt;'Parâmetros'!$B$5),"Conferir atraso","OK")))))))))</f>
        <v/>
      </c>
      <c r="O148">
        <f>IFERROR(INDEX('Parâmetros'!$E$4:$E$6,ROW()-3),"")</f>
        <v/>
      </c>
      <c r="P148">
        <f>IFERROR(INDEX('Parâmetros'!$F$4:$F$8,ROW()-3),"")</f>
        <v/>
      </c>
      <c r="Q148">
        <f>IFERROR(INDEX('Parâmetros'!$G$4:$G$13,ROW()-3),"")</f>
        <v/>
      </c>
    </row>
    <row r="149" ht="22" customHeight="1">
      <c r="A149" s="13" t="n"/>
      <c r="B149" s="14" t="n"/>
      <c r="C149" s="14" t="n"/>
      <c r="D149" s="13" t="n"/>
      <c r="E149" s="13" t="n"/>
      <c r="F149" s="15" t="n"/>
      <c r="G149" s="16" t="n"/>
      <c r="H149" s="34" t="n"/>
      <c r="I149" s="36">
        <f>IF(COUNTA(G149:H149)=0,"",IF(OR(G149="",H149=""),"",IFERROR(G149*H149,"")))</f>
        <v/>
      </c>
      <c r="J149" s="13" t="n"/>
      <c r="K149" s="13" t="n"/>
      <c r="L149" s="21">
        <f>IF(COUNTA(A149:H149,J149:K149)=0,"",IF(A149="","Informar ID",IF(COUNTIF($A$4:$A$153,A149)&gt;1,"Conferir ID duplicado",IF(OR(B149="",D149="",E149="",F149="",G149="",H149="",J149=""),"Completar lançamento",IF(J149="Cancelado","Ignorar",IF(AND(J149="Realizado",C149=""),"Informar data efetiva",IF(AND(J149="Realizado",K149=""),"Informar forma",IF(AND(J149&lt;&gt;"Realizado",C149&lt;&gt;""),"Conferir status/data",IF(AND(J149="Previsto",B149&lt;'Parâmetros'!$B$5),"Conferir atraso","OK")))))))))</f>
        <v/>
      </c>
      <c r="O149">
        <f>IFERROR(INDEX('Parâmetros'!$E$4:$E$6,ROW()-3),"")</f>
        <v/>
      </c>
      <c r="P149">
        <f>IFERROR(INDEX('Parâmetros'!$F$4:$F$8,ROW()-3),"")</f>
        <v/>
      </c>
      <c r="Q149">
        <f>IFERROR(INDEX('Parâmetros'!$G$4:$G$13,ROW()-3),"")</f>
        <v/>
      </c>
    </row>
    <row r="150" ht="22" customHeight="1">
      <c r="A150" s="13" t="n"/>
      <c r="B150" s="14" t="n"/>
      <c r="C150" s="14" t="n"/>
      <c r="D150" s="13" t="n"/>
      <c r="E150" s="13" t="n"/>
      <c r="F150" s="15" t="n"/>
      <c r="G150" s="16" t="n"/>
      <c r="H150" s="34" t="n"/>
      <c r="I150" s="35">
        <f>IF(COUNTA(G150:H150)=0,"",IF(OR(G150="",H150=""),"",IFERROR(G150*H150,"")))</f>
        <v/>
      </c>
      <c r="J150" s="13" t="n"/>
      <c r="K150" s="13" t="n"/>
      <c r="L150" s="19">
        <f>IF(COUNTA(A150:H150,J150:K150)=0,"",IF(A150="","Informar ID",IF(COUNTIF($A$4:$A$153,A150)&gt;1,"Conferir ID duplicado",IF(OR(B150="",D150="",E150="",F150="",G150="",H150="",J150=""),"Completar lançamento",IF(J150="Cancelado","Ignorar",IF(AND(J150="Realizado",C150=""),"Informar data efetiva",IF(AND(J150="Realizado",K150=""),"Informar forma",IF(AND(J150&lt;&gt;"Realizado",C150&lt;&gt;""),"Conferir status/data",IF(AND(J150="Previsto",B150&lt;'Parâmetros'!$B$5),"Conferir atraso","OK")))))))))</f>
        <v/>
      </c>
      <c r="O150">
        <f>IFERROR(INDEX('Parâmetros'!$E$4:$E$6,ROW()-3),"")</f>
        <v/>
      </c>
      <c r="P150">
        <f>IFERROR(INDEX('Parâmetros'!$F$4:$F$8,ROW()-3),"")</f>
        <v/>
      </c>
      <c r="Q150">
        <f>IFERROR(INDEX('Parâmetros'!$G$4:$G$13,ROW()-3),"")</f>
        <v/>
      </c>
    </row>
    <row r="151" ht="22" customHeight="1">
      <c r="A151" s="13" t="n"/>
      <c r="B151" s="14" t="n"/>
      <c r="C151" s="14" t="n"/>
      <c r="D151" s="13" t="n"/>
      <c r="E151" s="13" t="n"/>
      <c r="F151" s="15" t="n"/>
      <c r="G151" s="16" t="n"/>
      <c r="H151" s="34" t="n"/>
      <c r="I151" s="36">
        <f>IF(COUNTA(G151:H151)=0,"",IF(OR(G151="",H151=""),"",IFERROR(G151*H151,"")))</f>
        <v/>
      </c>
      <c r="J151" s="13" t="n"/>
      <c r="K151" s="13" t="n"/>
      <c r="L151" s="21">
        <f>IF(COUNTA(A151:H151,J151:K151)=0,"",IF(A151="","Informar ID",IF(COUNTIF($A$4:$A$153,A151)&gt;1,"Conferir ID duplicado",IF(OR(B151="",D151="",E151="",F151="",G151="",H151="",J151=""),"Completar lançamento",IF(J151="Cancelado","Ignorar",IF(AND(J151="Realizado",C151=""),"Informar data efetiva",IF(AND(J151="Realizado",K151=""),"Informar forma",IF(AND(J151&lt;&gt;"Realizado",C151&lt;&gt;""),"Conferir status/data",IF(AND(J151="Previsto",B151&lt;'Parâmetros'!$B$5),"Conferir atraso","OK")))))))))</f>
        <v/>
      </c>
      <c r="O151">
        <f>IFERROR(INDEX('Parâmetros'!$E$4:$E$6,ROW()-3),"")</f>
        <v/>
      </c>
      <c r="P151">
        <f>IFERROR(INDEX('Parâmetros'!$F$4:$F$8,ROW()-3),"")</f>
        <v/>
      </c>
      <c r="Q151">
        <f>IFERROR(INDEX('Parâmetros'!$G$4:$G$13,ROW()-3),"")</f>
        <v/>
      </c>
    </row>
    <row r="152" ht="22" customHeight="1">
      <c r="A152" s="13" t="n"/>
      <c r="B152" s="14" t="n"/>
      <c r="C152" s="14" t="n"/>
      <c r="D152" s="13" t="n"/>
      <c r="E152" s="13" t="n"/>
      <c r="F152" s="15" t="n"/>
      <c r="G152" s="16" t="n"/>
      <c r="H152" s="34" t="n"/>
      <c r="I152" s="35">
        <f>IF(COUNTA(G152:H152)=0,"",IF(OR(G152="",H152=""),"",IFERROR(G152*H152,"")))</f>
        <v/>
      </c>
      <c r="J152" s="13" t="n"/>
      <c r="K152" s="13" t="n"/>
      <c r="L152" s="19">
        <f>IF(COUNTA(A152:H152,J152:K152)=0,"",IF(A152="","Informar ID",IF(COUNTIF($A$4:$A$153,A152)&gt;1,"Conferir ID duplicado",IF(OR(B152="",D152="",E152="",F152="",G152="",H152="",J152=""),"Completar lançamento",IF(J152="Cancelado","Ignorar",IF(AND(J152="Realizado",C152=""),"Informar data efetiva",IF(AND(J152="Realizado",K152=""),"Informar forma",IF(AND(J152&lt;&gt;"Realizado",C152&lt;&gt;""),"Conferir status/data",IF(AND(J152="Previsto",B152&lt;'Parâmetros'!$B$5),"Conferir atraso","OK")))))))))</f>
        <v/>
      </c>
      <c r="O152">
        <f>IFERROR(INDEX('Parâmetros'!$E$4:$E$6,ROW()-3),"")</f>
        <v/>
      </c>
      <c r="P152">
        <f>IFERROR(INDEX('Parâmetros'!$F$4:$F$8,ROW()-3),"")</f>
        <v/>
      </c>
      <c r="Q152">
        <f>IFERROR(INDEX('Parâmetros'!$G$4:$G$13,ROW()-3),"")</f>
        <v/>
      </c>
    </row>
    <row r="153" ht="22" customHeight="1">
      <c r="A153" s="13" t="n"/>
      <c r="B153" s="14" t="n"/>
      <c r="C153" s="14" t="n"/>
      <c r="D153" s="13" t="n"/>
      <c r="E153" s="13" t="n"/>
      <c r="F153" s="15" t="n"/>
      <c r="G153" s="16" t="n"/>
      <c r="H153" s="34" t="n"/>
      <c r="I153" s="36">
        <f>IF(COUNTA(G153:H153)=0,"",IF(OR(G153="",H153=""),"",IFERROR(G153*H153,"")))</f>
        <v/>
      </c>
      <c r="J153" s="13" t="n"/>
      <c r="K153" s="13" t="n"/>
      <c r="L153" s="21">
        <f>IF(COUNTA(A153:H153,J153:K153)=0,"",IF(A153="","Informar ID",IF(COUNTIF($A$4:$A$153,A153)&gt;1,"Conferir ID duplicado",IF(OR(B153="",D153="",E153="",F153="",G153="",H153="",J153=""),"Completar lançamento",IF(J153="Cancelado","Ignorar",IF(AND(J153="Realizado",C153=""),"Informar data efetiva",IF(AND(J153="Realizado",K153=""),"Informar forma",IF(AND(J153&lt;&gt;"Realizado",C153&lt;&gt;""),"Conferir status/data",IF(AND(J153="Previsto",B153&lt;'Parâmetros'!$B$5),"Conferir atraso","OK")))))))))</f>
        <v/>
      </c>
      <c r="O153">
        <f>IFERROR(INDEX('Parâmetros'!$E$4:$E$6,ROW()-3),"")</f>
        <v/>
      </c>
      <c r="P153">
        <f>IFERROR(INDEX('Parâmetros'!$F$4:$F$8,ROW()-3),"")</f>
        <v/>
      </c>
      <c r="Q153">
        <f>IFERROR(INDEX('Parâmetros'!$G$4:$G$13,ROW()-3),"")</f>
        <v/>
      </c>
    </row>
  </sheetData>
  <autoFilter ref="A3:L153"/>
  <mergeCells count="1">
    <mergeCell ref="A1:L1"/>
  </mergeCells>
  <conditionalFormatting sqref="A4:L153">
    <cfRule type="expression" priority="1" dxfId="0">
      <formula>OR(LEFT($L4,8)="Conferir",LEFT($L4,8)="Informar",$L4="Completar lançamento")</formula>
    </cfRule>
    <cfRule type="expression" priority="2" dxfId="1">
      <formula>$L4="OK"</formula>
    </cfRule>
    <cfRule type="expression" priority="3" dxfId="2">
      <formula>$J4="Cancelado"</formula>
    </cfRule>
  </conditionalFormatting>
  <dataValidations count="7">
    <dataValidation sqref="D4:D153" showDropDown="0" showInputMessage="0" showErrorMessage="0" allowBlank="0" errorTitle="Tipo inválido" error="Escolha Entrada ou Saída na lista." type="list">
      <formula1>$N$4:$N$5</formula1>
    </dataValidation>
    <dataValidation sqref="J4:J153" showDropDown="0" showInputMessage="0" showErrorMessage="0" allowBlank="0" errorTitle="Status inválido" error="Escolha um status disponível na lista." type="list">
      <formula1>$O$4:$O$6</formula1>
    </dataValidation>
    <dataValidation sqref="K4:K153" showDropDown="0" showInputMessage="0" showErrorMessage="0" allowBlank="0" errorTitle="Forma inválida" error="Escolha uma forma disponível na lista." type="list">
      <formula1>$P$4:$P$8</formula1>
    </dataValidation>
    <dataValidation sqref="E4:E153" showDropDown="0" showInputMessage="0" showErrorMessage="0" allowBlank="0" errorTitle="Categoria inválida" error="Escolha uma categoria disponível na lista." type="list">
      <formula1>$Q$4:$Q$13</formula1>
    </dataValidation>
    <dataValidation sqref="B4:C153" showDropDown="0" showInputMessage="0" showErrorMessage="0" allowBlank="0" errorTitle="Data inválida" error="A data deve respeitar os limites da aba Parâmetros." type="date" operator="between">
      <formula1>$R$4</formula1>
      <formula2>$R$5</formula2>
    </dataValidation>
    <dataValidation sqref="G4:G153" showDropDown="0" showInputMessage="0" showErrorMessage="0" allowBlank="0" errorTitle="Quantidade inválida" error="Informe uma quantidade positiva dentro do limite." type="decimal" operator="between">
      <formula1>0.01</formula1>
      <formula2>$S$4</formula2>
    </dataValidation>
    <dataValidation sqref="H4:H153" showDropDown="0" showInputMessage="0" showErrorMessage="0" allowBlank="0" errorTitle="Valor inválido" error="Informe um valor positivo dentro do limite." type="decimal" operator="between">
      <formula1>0.01</formula1>
      <formula2>$T$4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3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5" customWidth="1" min="1" max="1"/>
    <col width="20" customWidth="1" min="2" max="2"/>
    <col width="20" customWidth="1" min="3" max="3"/>
    <col width="19" customWidth="1" min="4" max="4"/>
    <col width="21" customWidth="1" min="5" max="5"/>
    <col width="20" customWidth="1" min="6" max="6"/>
    <col width="18" customWidth="1" min="7" max="7"/>
    <col width="27" customWidth="1" min="8" max="8"/>
  </cols>
  <sheetData>
    <row r="1" ht="26" customHeight="1">
      <c r="A1" s="1" t="inlineStr">
        <is>
          <t>Fluxo diário projetado</t>
        </is>
      </c>
    </row>
    <row r="2" ht="22" customHeight="1">
      <c r="A2" s="3" t="inlineStr">
        <is>
          <t>Os saldos partem da data base e usam somente os movimentos registrados na aba Movimentos.</t>
        </is>
      </c>
    </row>
    <row r="3" ht="24" customHeight="1">
      <c r="A3" s="12" t="inlineStr">
        <is>
          <t>Data</t>
        </is>
      </c>
      <c r="B3" s="12" t="inlineStr">
        <is>
          <t>Entradas previstas</t>
        </is>
      </c>
      <c r="C3" s="12" t="inlineStr">
        <is>
          <t>Saídas previstas</t>
        </is>
      </c>
      <c r="D3" s="12" t="inlineStr">
        <is>
          <t>Saldo projetado</t>
        </is>
      </c>
      <c r="E3" s="12" t="inlineStr">
        <is>
          <t>Entradas realizadas</t>
        </is>
      </c>
      <c r="F3" s="12" t="inlineStr">
        <is>
          <t>Saídas realizadas</t>
        </is>
      </c>
      <c r="G3" s="12" t="inlineStr">
        <is>
          <t>Saldo realizado</t>
        </is>
      </c>
      <c r="H3" s="12" t="inlineStr">
        <is>
          <t>Conferência</t>
        </is>
      </c>
    </row>
    <row r="4" ht="21" customHeight="1">
      <c r="A4" s="22">
        <f>IF('Parâmetros'!$B$5="","",'Parâmetros'!$B$5+ROW()-4)</f>
        <v/>
      </c>
      <c r="B4" s="35">
        <f>IF($A4="","",IFERROR(SUMIFS(Movimentos!$I$4:$I$153,Movimentos!$B$4:$B$153,$A4,Movimentos!$D$4:$D$153,"Entrada",Movimentos!$J$4:$J$153,"&lt;&gt;Cancelado"),0))</f>
        <v/>
      </c>
      <c r="C4" s="35">
        <f>IF($A4="","",IFERROR(SUMIFS(Movimentos!$I$4:$I$153,Movimentos!$B$4:$B$153,$A4,Movimentos!$D$4:$D$153,"Saída",Movimentos!$J$4:$J$153,"&lt;&gt;Cancelado"),0))</f>
        <v/>
      </c>
      <c r="D4" s="35">
        <f>IF($A4="","",IFERROR('Parâmetros'!$B$4+B4-C4,""))</f>
        <v/>
      </c>
      <c r="E4" s="35">
        <f>IF($A4="","",IFERROR(SUMIFS(Movimentos!$I$4:$I$153,Movimentos!$C$4:$C$153,$A4,Movimentos!$D$4:$D$153,"Entrada",Movimentos!$J$4:$J$153,"Realizado"),0))</f>
        <v/>
      </c>
      <c r="F4" s="35">
        <f>IF($A4="","",IFERROR(SUMIFS(Movimentos!$I$4:$I$153,Movimentos!$C$4:$C$153,$A4,Movimentos!$D$4:$D$153,"Saída",Movimentos!$J$4:$J$153,"Realizado"),0))</f>
        <v/>
      </c>
      <c r="G4" s="35">
        <f>IF($A4="","",IFERROR('Parâmetros'!$B$4+E4-F4,""))</f>
        <v/>
      </c>
      <c r="H4" s="19">
        <f>IF($A4="","",IF(D4&lt;'Parâmetros'!$B$7,"Conferir saldo projetado","OK"))</f>
        <v/>
      </c>
    </row>
    <row r="5" ht="21" customHeight="1">
      <c r="A5" s="23">
        <f>IF('Parâmetros'!$B$5="","",'Parâmetros'!$B$5+ROW()-4)</f>
        <v/>
      </c>
      <c r="B5" s="36">
        <f>IF($A5="","",IFERROR(SUMIFS(Movimentos!$I$4:$I$153,Movimentos!$B$4:$B$153,$A5,Movimentos!$D$4:$D$153,"Entrada",Movimentos!$J$4:$J$153,"&lt;&gt;Cancelado"),0))</f>
        <v/>
      </c>
      <c r="C5" s="36">
        <f>IF($A5="","",IFERROR(SUMIFS(Movimentos!$I$4:$I$153,Movimentos!$B$4:$B$153,$A5,Movimentos!$D$4:$D$153,"Saída",Movimentos!$J$4:$J$153,"&lt;&gt;Cancelado"),0))</f>
        <v/>
      </c>
      <c r="D5" s="36">
        <f>IF($A5="","",IFERROR(D4+B5-C5,""))</f>
        <v/>
      </c>
      <c r="E5" s="36">
        <f>IF($A5="","",IFERROR(SUMIFS(Movimentos!$I$4:$I$153,Movimentos!$C$4:$C$153,$A5,Movimentos!$D$4:$D$153,"Entrada",Movimentos!$J$4:$J$153,"Realizado"),0))</f>
        <v/>
      </c>
      <c r="F5" s="36">
        <f>IF($A5="","",IFERROR(SUMIFS(Movimentos!$I$4:$I$153,Movimentos!$C$4:$C$153,$A5,Movimentos!$D$4:$D$153,"Saída",Movimentos!$J$4:$J$153,"Realizado"),0))</f>
        <v/>
      </c>
      <c r="G5" s="36">
        <f>IF($A5="","",IFERROR(G4+E5-F5,""))</f>
        <v/>
      </c>
      <c r="H5" s="21">
        <f>IF($A5="","",IF(D5&lt;'Parâmetros'!$B$7,"Conferir saldo projetado","OK"))</f>
        <v/>
      </c>
    </row>
    <row r="6" ht="21" customHeight="1">
      <c r="A6" s="22">
        <f>IF('Parâmetros'!$B$5="","",'Parâmetros'!$B$5+ROW()-4)</f>
        <v/>
      </c>
      <c r="B6" s="35">
        <f>IF($A6="","",IFERROR(SUMIFS(Movimentos!$I$4:$I$153,Movimentos!$B$4:$B$153,$A6,Movimentos!$D$4:$D$153,"Entrada",Movimentos!$J$4:$J$153,"&lt;&gt;Cancelado"),0))</f>
        <v/>
      </c>
      <c r="C6" s="35">
        <f>IF($A6="","",IFERROR(SUMIFS(Movimentos!$I$4:$I$153,Movimentos!$B$4:$B$153,$A6,Movimentos!$D$4:$D$153,"Saída",Movimentos!$J$4:$J$153,"&lt;&gt;Cancelado"),0))</f>
        <v/>
      </c>
      <c r="D6" s="35">
        <f>IF($A6="","",IFERROR(D5+B6-C6,""))</f>
        <v/>
      </c>
      <c r="E6" s="35">
        <f>IF($A6="","",IFERROR(SUMIFS(Movimentos!$I$4:$I$153,Movimentos!$C$4:$C$153,$A6,Movimentos!$D$4:$D$153,"Entrada",Movimentos!$J$4:$J$153,"Realizado"),0))</f>
        <v/>
      </c>
      <c r="F6" s="35">
        <f>IF($A6="","",IFERROR(SUMIFS(Movimentos!$I$4:$I$153,Movimentos!$C$4:$C$153,$A6,Movimentos!$D$4:$D$153,"Saída",Movimentos!$J$4:$J$153,"Realizado"),0))</f>
        <v/>
      </c>
      <c r="G6" s="35">
        <f>IF($A6="","",IFERROR(G5+E6-F6,""))</f>
        <v/>
      </c>
      <c r="H6" s="19">
        <f>IF($A6="","",IF(D6&lt;'Parâmetros'!$B$7,"Conferir saldo projetado","OK"))</f>
        <v/>
      </c>
    </row>
    <row r="7" ht="21" customHeight="1">
      <c r="A7" s="23">
        <f>IF('Parâmetros'!$B$5="","",'Parâmetros'!$B$5+ROW()-4)</f>
        <v/>
      </c>
      <c r="B7" s="36">
        <f>IF($A7="","",IFERROR(SUMIFS(Movimentos!$I$4:$I$153,Movimentos!$B$4:$B$153,$A7,Movimentos!$D$4:$D$153,"Entrada",Movimentos!$J$4:$J$153,"&lt;&gt;Cancelado"),0))</f>
        <v/>
      </c>
      <c r="C7" s="36">
        <f>IF($A7="","",IFERROR(SUMIFS(Movimentos!$I$4:$I$153,Movimentos!$B$4:$B$153,$A7,Movimentos!$D$4:$D$153,"Saída",Movimentos!$J$4:$J$153,"&lt;&gt;Cancelado"),0))</f>
        <v/>
      </c>
      <c r="D7" s="36">
        <f>IF($A7="","",IFERROR(D6+B7-C7,""))</f>
        <v/>
      </c>
      <c r="E7" s="36">
        <f>IF($A7="","",IFERROR(SUMIFS(Movimentos!$I$4:$I$153,Movimentos!$C$4:$C$153,$A7,Movimentos!$D$4:$D$153,"Entrada",Movimentos!$J$4:$J$153,"Realizado"),0))</f>
        <v/>
      </c>
      <c r="F7" s="36">
        <f>IF($A7="","",IFERROR(SUMIFS(Movimentos!$I$4:$I$153,Movimentos!$C$4:$C$153,$A7,Movimentos!$D$4:$D$153,"Saída",Movimentos!$J$4:$J$153,"Realizado"),0))</f>
        <v/>
      </c>
      <c r="G7" s="36">
        <f>IF($A7="","",IFERROR(G6+E7-F7,""))</f>
        <v/>
      </c>
      <c r="H7" s="21">
        <f>IF($A7="","",IF(D7&lt;'Parâmetros'!$B$7,"Conferir saldo projetado","OK"))</f>
        <v/>
      </c>
    </row>
    <row r="8" ht="21" customHeight="1">
      <c r="A8" s="22">
        <f>IF('Parâmetros'!$B$5="","",'Parâmetros'!$B$5+ROW()-4)</f>
        <v/>
      </c>
      <c r="B8" s="35">
        <f>IF($A8="","",IFERROR(SUMIFS(Movimentos!$I$4:$I$153,Movimentos!$B$4:$B$153,$A8,Movimentos!$D$4:$D$153,"Entrada",Movimentos!$J$4:$J$153,"&lt;&gt;Cancelado"),0))</f>
        <v/>
      </c>
      <c r="C8" s="35">
        <f>IF($A8="","",IFERROR(SUMIFS(Movimentos!$I$4:$I$153,Movimentos!$B$4:$B$153,$A8,Movimentos!$D$4:$D$153,"Saída",Movimentos!$J$4:$J$153,"&lt;&gt;Cancelado"),0))</f>
        <v/>
      </c>
      <c r="D8" s="35">
        <f>IF($A8="","",IFERROR(D7+B8-C8,""))</f>
        <v/>
      </c>
      <c r="E8" s="35">
        <f>IF($A8="","",IFERROR(SUMIFS(Movimentos!$I$4:$I$153,Movimentos!$C$4:$C$153,$A8,Movimentos!$D$4:$D$153,"Entrada",Movimentos!$J$4:$J$153,"Realizado"),0))</f>
        <v/>
      </c>
      <c r="F8" s="35">
        <f>IF($A8="","",IFERROR(SUMIFS(Movimentos!$I$4:$I$153,Movimentos!$C$4:$C$153,$A8,Movimentos!$D$4:$D$153,"Saída",Movimentos!$J$4:$J$153,"Realizado"),0))</f>
        <v/>
      </c>
      <c r="G8" s="35">
        <f>IF($A8="","",IFERROR(G7+E8-F8,""))</f>
        <v/>
      </c>
      <c r="H8" s="19">
        <f>IF($A8="","",IF(D8&lt;'Parâmetros'!$B$7,"Conferir saldo projetado","OK"))</f>
        <v/>
      </c>
    </row>
    <row r="9" ht="21" customHeight="1">
      <c r="A9" s="23">
        <f>IF('Parâmetros'!$B$5="","",'Parâmetros'!$B$5+ROW()-4)</f>
        <v/>
      </c>
      <c r="B9" s="36">
        <f>IF($A9="","",IFERROR(SUMIFS(Movimentos!$I$4:$I$153,Movimentos!$B$4:$B$153,$A9,Movimentos!$D$4:$D$153,"Entrada",Movimentos!$J$4:$J$153,"&lt;&gt;Cancelado"),0))</f>
        <v/>
      </c>
      <c r="C9" s="36">
        <f>IF($A9="","",IFERROR(SUMIFS(Movimentos!$I$4:$I$153,Movimentos!$B$4:$B$153,$A9,Movimentos!$D$4:$D$153,"Saída",Movimentos!$J$4:$J$153,"&lt;&gt;Cancelado"),0))</f>
        <v/>
      </c>
      <c r="D9" s="36">
        <f>IF($A9="","",IFERROR(D8+B9-C9,""))</f>
        <v/>
      </c>
      <c r="E9" s="36">
        <f>IF($A9="","",IFERROR(SUMIFS(Movimentos!$I$4:$I$153,Movimentos!$C$4:$C$153,$A9,Movimentos!$D$4:$D$153,"Entrada",Movimentos!$J$4:$J$153,"Realizado"),0))</f>
        <v/>
      </c>
      <c r="F9" s="36">
        <f>IF($A9="","",IFERROR(SUMIFS(Movimentos!$I$4:$I$153,Movimentos!$C$4:$C$153,$A9,Movimentos!$D$4:$D$153,"Saída",Movimentos!$J$4:$J$153,"Realizado"),0))</f>
        <v/>
      </c>
      <c r="G9" s="36">
        <f>IF($A9="","",IFERROR(G8+E9-F9,""))</f>
        <v/>
      </c>
      <c r="H9" s="21">
        <f>IF($A9="","",IF(D9&lt;'Parâmetros'!$B$7,"Conferir saldo projetado","OK"))</f>
        <v/>
      </c>
    </row>
    <row r="10" ht="21" customHeight="1">
      <c r="A10" s="22">
        <f>IF('Parâmetros'!$B$5="","",'Parâmetros'!$B$5+ROW()-4)</f>
        <v/>
      </c>
      <c r="B10" s="35">
        <f>IF($A10="","",IFERROR(SUMIFS(Movimentos!$I$4:$I$153,Movimentos!$B$4:$B$153,$A10,Movimentos!$D$4:$D$153,"Entrada",Movimentos!$J$4:$J$153,"&lt;&gt;Cancelado"),0))</f>
        <v/>
      </c>
      <c r="C10" s="35">
        <f>IF($A10="","",IFERROR(SUMIFS(Movimentos!$I$4:$I$153,Movimentos!$B$4:$B$153,$A10,Movimentos!$D$4:$D$153,"Saída",Movimentos!$J$4:$J$153,"&lt;&gt;Cancelado"),0))</f>
        <v/>
      </c>
      <c r="D10" s="35">
        <f>IF($A10="","",IFERROR(D9+B10-C10,""))</f>
        <v/>
      </c>
      <c r="E10" s="35">
        <f>IF($A10="","",IFERROR(SUMIFS(Movimentos!$I$4:$I$153,Movimentos!$C$4:$C$153,$A10,Movimentos!$D$4:$D$153,"Entrada",Movimentos!$J$4:$J$153,"Realizado"),0))</f>
        <v/>
      </c>
      <c r="F10" s="35">
        <f>IF($A10="","",IFERROR(SUMIFS(Movimentos!$I$4:$I$153,Movimentos!$C$4:$C$153,$A10,Movimentos!$D$4:$D$153,"Saída",Movimentos!$J$4:$J$153,"Realizado"),0))</f>
        <v/>
      </c>
      <c r="G10" s="35">
        <f>IF($A10="","",IFERROR(G9+E10-F10,""))</f>
        <v/>
      </c>
      <c r="H10" s="19">
        <f>IF($A10="","",IF(D10&lt;'Parâmetros'!$B$7,"Conferir saldo projetado","OK"))</f>
        <v/>
      </c>
    </row>
    <row r="11" ht="21" customHeight="1">
      <c r="A11" s="23">
        <f>IF('Parâmetros'!$B$5="","",'Parâmetros'!$B$5+ROW()-4)</f>
        <v/>
      </c>
      <c r="B11" s="36">
        <f>IF($A11="","",IFERROR(SUMIFS(Movimentos!$I$4:$I$153,Movimentos!$B$4:$B$153,$A11,Movimentos!$D$4:$D$153,"Entrada",Movimentos!$J$4:$J$153,"&lt;&gt;Cancelado"),0))</f>
        <v/>
      </c>
      <c r="C11" s="36">
        <f>IF($A11="","",IFERROR(SUMIFS(Movimentos!$I$4:$I$153,Movimentos!$B$4:$B$153,$A11,Movimentos!$D$4:$D$153,"Saída",Movimentos!$J$4:$J$153,"&lt;&gt;Cancelado"),0))</f>
        <v/>
      </c>
      <c r="D11" s="36">
        <f>IF($A11="","",IFERROR(D10+B11-C11,""))</f>
        <v/>
      </c>
      <c r="E11" s="36">
        <f>IF($A11="","",IFERROR(SUMIFS(Movimentos!$I$4:$I$153,Movimentos!$C$4:$C$153,$A11,Movimentos!$D$4:$D$153,"Entrada",Movimentos!$J$4:$J$153,"Realizado"),0))</f>
        <v/>
      </c>
      <c r="F11" s="36">
        <f>IF($A11="","",IFERROR(SUMIFS(Movimentos!$I$4:$I$153,Movimentos!$C$4:$C$153,$A11,Movimentos!$D$4:$D$153,"Saída",Movimentos!$J$4:$J$153,"Realizado"),0))</f>
        <v/>
      </c>
      <c r="G11" s="36">
        <f>IF($A11="","",IFERROR(G10+E11-F11,""))</f>
        <v/>
      </c>
      <c r="H11" s="21">
        <f>IF($A11="","",IF(D11&lt;'Parâmetros'!$B$7,"Conferir saldo projetado","OK"))</f>
        <v/>
      </c>
    </row>
    <row r="12" ht="21" customHeight="1">
      <c r="A12" s="22">
        <f>IF('Parâmetros'!$B$5="","",'Parâmetros'!$B$5+ROW()-4)</f>
        <v/>
      </c>
      <c r="B12" s="35">
        <f>IF($A12="","",IFERROR(SUMIFS(Movimentos!$I$4:$I$153,Movimentos!$B$4:$B$153,$A12,Movimentos!$D$4:$D$153,"Entrada",Movimentos!$J$4:$J$153,"&lt;&gt;Cancelado"),0))</f>
        <v/>
      </c>
      <c r="C12" s="35">
        <f>IF($A12="","",IFERROR(SUMIFS(Movimentos!$I$4:$I$153,Movimentos!$B$4:$B$153,$A12,Movimentos!$D$4:$D$153,"Saída",Movimentos!$J$4:$J$153,"&lt;&gt;Cancelado"),0))</f>
        <v/>
      </c>
      <c r="D12" s="35">
        <f>IF($A12="","",IFERROR(D11+B12-C12,""))</f>
        <v/>
      </c>
      <c r="E12" s="35">
        <f>IF($A12="","",IFERROR(SUMIFS(Movimentos!$I$4:$I$153,Movimentos!$C$4:$C$153,$A12,Movimentos!$D$4:$D$153,"Entrada",Movimentos!$J$4:$J$153,"Realizado"),0))</f>
        <v/>
      </c>
      <c r="F12" s="35">
        <f>IF($A12="","",IFERROR(SUMIFS(Movimentos!$I$4:$I$153,Movimentos!$C$4:$C$153,$A12,Movimentos!$D$4:$D$153,"Saída",Movimentos!$J$4:$J$153,"Realizado"),0))</f>
        <v/>
      </c>
      <c r="G12" s="35">
        <f>IF($A12="","",IFERROR(G11+E12-F12,""))</f>
        <v/>
      </c>
      <c r="H12" s="19">
        <f>IF($A12="","",IF(D12&lt;'Parâmetros'!$B$7,"Conferir saldo projetado","OK"))</f>
        <v/>
      </c>
    </row>
    <row r="13" ht="21" customHeight="1">
      <c r="A13" s="23">
        <f>IF('Parâmetros'!$B$5="","",'Parâmetros'!$B$5+ROW()-4)</f>
        <v/>
      </c>
      <c r="B13" s="36">
        <f>IF($A13="","",IFERROR(SUMIFS(Movimentos!$I$4:$I$153,Movimentos!$B$4:$B$153,$A13,Movimentos!$D$4:$D$153,"Entrada",Movimentos!$J$4:$J$153,"&lt;&gt;Cancelado"),0))</f>
        <v/>
      </c>
      <c r="C13" s="36">
        <f>IF($A13="","",IFERROR(SUMIFS(Movimentos!$I$4:$I$153,Movimentos!$B$4:$B$153,$A13,Movimentos!$D$4:$D$153,"Saída",Movimentos!$J$4:$J$153,"&lt;&gt;Cancelado"),0))</f>
        <v/>
      </c>
      <c r="D13" s="36">
        <f>IF($A13="","",IFERROR(D12+B13-C13,""))</f>
        <v/>
      </c>
      <c r="E13" s="36">
        <f>IF($A13="","",IFERROR(SUMIFS(Movimentos!$I$4:$I$153,Movimentos!$C$4:$C$153,$A13,Movimentos!$D$4:$D$153,"Entrada",Movimentos!$J$4:$J$153,"Realizado"),0))</f>
        <v/>
      </c>
      <c r="F13" s="36">
        <f>IF($A13="","",IFERROR(SUMIFS(Movimentos!$I$4:$I$153,Movimentos!$C$4:$C$153,$A13,Movimentos!$D$4:$D$153,"Saída",Movimentos!$J$4:$J$153,"Realizado"),0))</f>
        <v/>
      </c>
      <c r="G13" s="36">
        <f>IF($A13="","",IFERROR(G12+E13-F13,""))</f>
        <v/>
      </c>
      <c r="H13" s="21">
        <f>IF($A13="","",IF(D13&lt;'Parâmetros'!$B$7,"Conferir saldo projetado","OK"))</f>
        <v/>
      </c>
    </row>
    <row r="14" ht="21" customHeight="1">
      <c r="A14" s="22">
        <f>IF('Parâmetros'!$B$5="","",'Parâmetros'!$B$5+ROW()-4)</f>
        <v/>
      </c>
      <c r="B14" s="35">
        <f>IF($A14="","",IFERROR(SUMIFS(Movimentos!$I$4:$I$153,Movimentos!$B$4:$B$153,$A14,Movimentos!$D$4:$D$153,"Entrada",Movimentos!$J$4:$J$153,"&lt;&gt;Cancelado"),0))</f>
        <v/>
      </c>
      <c r="C14" s="35">
        <f>IF($A14="","",IFERROR(SUMIFS(Movimentos!$I$4:$I$153,Movimentos!$B$4:$B$153,$A14,Movimentos!$D$4:$D$153,"Saída",Movimentos!$J$4:$J$153,"&lt;&gt;Cancelado"),0))</f>
        <v/>
      </c>
      <c r="D14" s="35">
        <f>IF($A14="","",IFERROR(D13+B14-C14,""))</f>
        <v/>
      </c>
      <c r="E14" s="35">
        <f>IF($A14="","",IFERROR(SUMIFS(Movimentos!$I$4:$I$153,Movimentos!$C$4:$C$153,$A14,Movimentos!$D$4:$D$153,"Entrada",Movimentos!$J$4:$J$153,"Realizado"),0))</f>
        <v/>
      </c>
      <c r="F14" s="35">
        <f>IF($A14="","",IFERROR(SUMIFS(Movimentos!$I$4:$I$153,Movimentos!$C$4:$C$153,$A14,Movimentos!$D$4:$D$153,"Saída",Movimentos!$J$4:$J$153,"Realizado"),0))</f>
        <v/>
      </c>
      <c r="G14" s="35">
        <f>IF($A14="","",IFERROR(G13+E14-F14,""))</f>
        <v/>
      </c>
      <c r="H14" s="19">
        <f>IF($A14="","",IF(D14&lt;'Parâmetros'!$B$7,"Conferir saldo projetado","OK"))</f>
        <v/>
      </c>
    </row>
    <row r="15" ht="21" customHeight="1">
      <c r="A15" s="23">
        <f>IF('Parâmetros'!$B$5="","",'Parâmetros'!$B$5+ROW()-4)</f>
        <v/>
      </c>
      <c r="B15" s="36">
        <f>IF($A15="","",IFERROR(SUMIFS(Movimentos!$I$4:$I$153,Movimentos!$B$4:$B$153,$A15,Movimentos!$D$4:$D$153,"Entrada",Movimentos!$J$4:$J$153,"&lt;&gt;Cancelado"),0))</f>
        <v/>
      </c>
      <c r="C15" s="36">
        <f>IF($A15="","",IFERROR(SUMIFS(Movimentos!$I$4:$I$153,Movimentos!$B$4:$B$153,$A15,Movimentos!$D$4:$D$153,"Saída",Movimentos!$J$4:$J$153,"&lt;&gt;Cancelado"),0))</f>
        <v/>
      </c>
      <c r="D15" s="36">
        <f>IF($A15="","",IFERROR(D14+B15-C15,""))</f>
        <v/>
      </c>
      <c r="E15" s="36">
        <f>IF($A15="","",IFERROR(SUMIFS(Movimentos!$I$4:$I$153,Movimentos!$C$4:$C$153,$A15,Movimentos!$D$4:$D$153,"Entrada",Movimentos!$J$4:$J$153,"Realizado"),0))</f>
        <v/>
      </c>
      <c r="F15" s="36">
        <f>IF($A15="","",IFERROR(SUMIFS(Movimentos!$I$4:$I$153,Movimentos!$C$4:$C$153,$A15,Movimentos!$D$4:$D$153,"Saída",Movimentos!$J$4:$J$153,"Realizado"),0))</f>
        <v/>
      </c>
      <c r="G15" s="36">
        <f>IF($A15="","",IFERROR(G14+E15-F15,""))</f>
        <v/>
      </c>
      <c r="H15" s="21">
        <f>IF($A15="","",IF(D15&lt;'Parâmetros'!$B$7,"Conferir saldo projetado","OK"))</f>
        <v/>
      </c>
    </row>
    <row r="16" ht="21" customHeight="1">
      <c r="A16" s="22">
        <f>IF('Parâmetros'!$B$5="","",'Parâmetros'!$B$5+ROW()-4)</f>
        <v/>
      </c>
      <c r="B16" s="35">
        <f>IF($A16="","",IFERROR(SUMIFS(Movimentos!$I$4:$I$153,Movimentos!$B$4:$B$153,$A16,Movimentos!$D$4:$D$153,"Entrada",Movimentos!$J$4:$J$153,"&lt;&gt;Cancelado"),0))</f>
        <v/>
      </c>
      <c r="C16" s="35">
        <f>IF($A16="","",IFERROR(SUMIFS(Movimentos!$I$4:$I$153,Movimentos!$B$4:$B$153,$A16,Movimentos!$D$4:$D$153,"Saída",Movimentos!$J$4:$J$153,"&lt;&gt;Cancelado"),0))</f>
        <v/>
      </c>
      <c r="D16" s="35">
        <f>IF($A16="","",IFERROR(D15+B16-C16,""))</f>
        <v/>
      </c>
      <c r="E16" s="35">
        <f>IF($A16="","",IFERROR(SUMIFS(Movimentos!$I$4:$I$153,Movimentos!$C$4:$C$153,$A16,Movimentos!$D$4:$D$153,"Entrada",Movimentos!$J$4:$J$153,"Realizado"),0))</f>
        <v/>
      </c>
      <c r="F16" s="35">
        <f>IF($A16="","",IFERROR(SUMIFS(Movimentos!$I$4:$I$153,Movimentos!$C$4:$C$153,$A16,Movimentos!$D$4:$D$153,"Saída",Movimentos!$J$4:$J$153,"Realizado"),0))</f>
        <v/>
      </c>
      <c r="G16" s="35">
        <f>IF($A16="","",IFERROR(G15+E16-F16,""))</f>
        <v/>
      </c>
      <c r="H16" s="19">
        <f>IF($A16="","",IF(D16&lt;'Parâmetros'!$B$7,"Conferir saldo projetado","OK"))</f>
        <v/>
      </c>
    </row>
    <row r="17" ht="21" customHeight="1">
      <c r="A17" s="23">
        <f>IF('Parâmetros'!$B$5="","",'Parâmetros'!$B$5+ROW()-4)</f>
        <v/>
      </c>
      <c r="B17" s="36">
        <f>IF($A17="","",IFERROR(SUMIFS(Movimentos!$I$4:$I$153,Movimentos!$B$4:$B$153,$A17,Movimentos!$D$4:$D$153,"Entrada",Movimentos!$J$4:$J$153,"&lt;&gt;Cancelado"),0))</f>
        <v/>
      </c>
      <c r="C17" s="36">
        <f>IF($A17="","",IFERROR(SUMIFS(Movimentos!$I$4:$I$153,Movimentos!$B$4:$B$153,$A17,Movimentos!$D$4:$D$153,"Saída",Movimentos!$J$4:$J$153,"&lt;&gt;Cancelado"),0))</f>
        <v/>
      </c>
      <c r="D17" s="36">
        <f>IF($A17="","",IFERROR(D16+B17-C17,""))</f>
        <v/>
      </c>
      <c r="E17" s="36">
        <f>IF($A17="","",IFERROR(SUMIFS(Movimentos!$I$4:$I$153,Movimentos!$C$4:$C$153,$A17,Movimentos!$D$4:$D$153,"Entrada",Movimentos!$J$4:$J$153,"Realizado"),0))</f>
        <v/>
      </c>
      <c r="F17" s="36">
        <f>IF($A17="","",IFERROR(SUMIFS(Movimentos!$I$4:$I$153,Movimentos!$C$4:$C$153,$A17,Movimentos!$D$4:$D$153,"Saída",Movimentos!$J$4:$J$153,"Realizado"),0))</f>
        <v/>
      </c>
      <c r="G17" s="36">
        <f>IF($A17="","",IFERROR(G16+E17-F17,""))</f>
        <v/>
      </c>
      <c r="H17" s="21">
        <f>IF($A17="","",IF(D17&lt;'Parâmetros'!$B$7,"Conferir saldo projetado","OK"))</f>
        <v/>
      </c>
    </row>
    <row r="18" ht="21" customHeight="1">
      <c r="A18" s="22">
        <f>IF('Parâmetros'!$B$5="","",'Parâmetros'!$B$5+ROW()-4)</f>
        <v/>
      </c>
      <c r="B18" s="35">
        <f>IF($A18="","",IFERROR(SUMIFS(Movimentos!$I$4:$I$153,Movimentos!$B$4:$B$153,$A18,Movimentos!$D$4:$D$153,"Entrada",Movimentos!$J$4:$J$153,"&lt;&gt;Cancelado"),0))</f>
        <v/>
      </c>
      <c r="C18" s="35">
        <f>IF($A18="","",IFERROR(SUMIFS(Movimentos!$I$4:$I$153,Movimentos!$B$4:$B$153,$A18,Movimentos!$D$4:$D$153,"Saída",Movimentos!$J$4:$J$153,"&lt;&gt;Cancelado"),0))</f>
        <v/>
      </c>
      <c r="D18" s="35">
        <f>IF($A18="","",IFERROR(D17+B18-C18,""))</f>
        <v/>
      </c>
      <c r="E18" s="35">
        <f>IF($A18="","",IFERROR(SUMIFS(Movimentos!$I$4:$I$153,Movimentos!$C$4:$C$153,$A18,Movimentos!$D$4:$D$153,"Entrada",Movimentos!$J$4:$J$153,"Realizado"),0))</f>
        <v/>
      </c>
      <c r="F18" s="35">
        <f>IF($A18="","",IFERROR(SUMIFS(Movimentos!$I$4:$I$153,Movimentos!$C$4:$C$153,$A18,Movimentos!$D$4:$D$153,"Saída",Movimentos!$J$4:$J$153,"Realizado"),0))</f>
        <v/>
      </c>
      <c r="G18" s="35">
        <f>IF($A18="","",IFERROR(G17+E18-F18,""))</f>
        <v/>
      </c>
      <c r="H18" s="19">
        <f>IF($A18="","",IF(D18&lt;'Parâmetros'!$B$7,"Conferir saldo projetado","OK"))</f>
        <v/>
      </c>
    </row>
    <row r="19" ht="21" customHeight="1">
      <c r="A19" s="23">
        <f>IF('Parâmetros'!$B$5="","",'Parâmetros'!$B$5+ROW()-4)</f>
        <v/>
      </c>
      <c r="B19" s="36">
        <f>IF($A19="","",IFERROR(SUMIFS(Movimentos!$I$4:$I$153,Movimentos!$B$4:$B$153,$A19,Movimentos!$D$4:$D$153,"Entrada",Movimentos!$J$4:$J$153,"&lt;&gt;Cancelado"),0))</f>
        <v/>
      </c>
      <c r="C19" s="36">
        <f>IF($A19="","",IFERROR(SUMIFS(Movimentos!$I$4:$I$153,Movimentos!$B$4:$B$153,$A19,Movimentos!$D$4:$D$153,"Saída",Movimentos!$J$4:$J$153,"&lt;&gt;Cancelado"),0))</f>
        <v/>
      </c>
      <c r="D19" s="36">
        <f>IF($A19="","",IFERROR(D18+B19-C19,""))</f>
        <v/>
      </c>
      <c r="E19" s="36">
        <f>IF($A19="","",IFERROR(SUMIFS(Movimentos!$I$4:$I$153,Movimentos!$C$4:$C$153,$A19,Movimentos!$D$4:$D$153,"Entrada",Movimentos!$J$4:$J$153,"Realizado"),0))</f>
        <v/>
      </c>
      <c r="F19" s="36">
        <f>IF($A19="","",IFERROR(SUMIFS(Movimentos!$I$4:$I$153,Movimentos!$C$4:$C$153,$A19,Movimentos!$D$4:$D$153,"Saída",Movimentos!$J$4:$J$153,"Realizado"),0))</f>
        <v/>
      </c>
      <c r="G19" s="36">
        <f>IF($A19="","",IFERROR(G18+E19-F19,""))</f>
        <v/>
      </c>
      <c r="H19" s="21">
        <f>IF($A19="","",IF(D19&lt;'Parâmetros'!$B$7,"Conferir saldo projetado","OK"))</f>
        <v/>
      </c>
    </row>
    <row r="20" ht="21" customHeight="1">
      <c r="A20" s="22">
        <f>IF('Parâmetros'!$B$5="","",'Parâmetros'!$B$5+ROW()-4)</f>
        <v/>
      </c>
      <c r="B20" s="35">
        <f>IF($A20="","",IFERROR(SUMIFS(Movimentos!$I$4:$I$153,Movimentos!$B$4:$B$153,$A20,Movimentos!$D$4:$D$153,"Entrada",Movimentos!$J$4:$J$153,"&lt;&gt;Cancelado"),0))</f>
        <v/>
      </c>
      <c r="C20" s="35">
        <f>IF($A20="","",IFERROR(SUMIFS(Movimentos!$I$4:$I$153,Movimentos!$B$4:$B$153,$A20,Movimentos!$D$4:$D$153,"Saída",Movimentos!$J$4:$J$153,"&lt;&gt;Cancelado"),0))</f>
        <v/>
      </c>
      <c r="D20" s="35">
        <f>IF($A20="","",IFERROR(D19+B20-C20,""))</f>
        <v/>
      </c>
      <c r="E20" s="35">
        <f>IF($A20="","",IFERROR(SUMIFS(Movimentos!$I$4:$I$153,Movimentos!$C$4:$C$153,$A20,Movimentos!$D$4:$D$153,"Entrada",Movimentos!$J$4:$J$153,"Realizado"),0))</f>
        <v/>
      </c>
      <c r="F20" s="35">
        <f>IF($A20="","",IFERROR(SUMIFS(Movimentos!$I$4:$I$153,Movimentos!$C$4:$C$153,$A20,Movimentos!$D$4:$D$153,"Saída",Movimentos!$J$4:$J$153,"Realizado"),0))</f>
        <v/>
      </c>
      <c r="G20" s="35">
        <f>IF($A20="","",IFERROR(G19+E20-F20,""))</f>
        <v/>
      </c>
      <c r="H20" s="19">
        <f>IF($A20="","",IF(D20&lt;'Parâmetros'!$B$7,"Conferir saldo projetado","OK"))</f>
        <v/>
      </c>
    </row>
    <row r="21" ht="21" customHeight="1">
      <c r="A21" s="23">
        <f>IF('Parâmetros'!$B$5="","",'Parâmetros'!$B$5+ROW()-4)</f>
        <v/>
      </c>
      <c r="B21" s="36">
        <f>IF($A21="","",IFERROR(SUMIFS(Movimentos!$I$4:$I$153,Movimentos!$B$4:$B$153,$A21,Movimentos!$D$4:$D$153,"Entrada",Movimentos!$J$4:$J$153,"&lt;&gt;Cancelado"),0))</f>
        <v/>
      </c>
      <c r="C21" s="36">
        <f>IF($A21="","",IFERROR(SUMIFS(Movimentos!$I$4:$I$153,Movimentos!$B$4:$B$153,$A21,Movimentos!$D$4:$D$153,"Saída",Movimentos!$J$4:$J$153,"&lt;&gt;Cancelado"),0))</f>
        <v/>
      </c>
      <c r="D21" s="36">
        <f>IF($A21="","",IFERROR(D20+B21-C21,""))</f>
        <v/>
      </c>
      <c r="E21" s="36">
        <f>IF($A21="","",IFERROR(SUMIFS(Movimentos!$I$4:$I$153,Movimentos!$C$4:$C$153,$A21,Movimentos!$D$4:$D$153,"Entrada",Movimentos!$J$4:$J$153,"Realizado"),0))</f>
        <v/>
      </c>
      <c r="F21" s="36">
        <f>IF($A21="","",IFERROR(SUMIFS(Movimentos!$I$4:$I$153,Movimentos!$C$4:$C$153,$A21,Movimentos!$D$4:$D$153,"Saída",Movimentos!$J$4:$J$153,"Realizado"),0))</f>
        <v/>
      </c>
      <c r="G21" s="36">
        <f>IF($A21="","",IFERROR(G20+E21-F21,""))</f>
        <v/>
      </c>
      <c r="H21" s="21">
        <f>IF($A21="","",IF(D21&lt;'Parâmetros'!$B$7,"Conferir saldo projetado","OK"))</f>
        <v/>
      </c>
    </row>
    <row r="22" ht="21" customHeight="1">
      <c r="A22" s="22">
        <f>IF('Parâmetros'!$B$5="","",'Parâmetros'!$B$5+ROW()-4)</f>
        <v/>
      </c>
      <c r="B22" s="35">
        <f>IF($A22="","",IFERROR(SUMIFS(Movimentos!$I$4:$I$153,Movimentos!$B$4:$B$153,$A22,Movimentos!$D$4:$D$153,"Entrada",Movimentos!$J$4:$J$153,"&lt;&gt;Cancelado"),0))</f>
        <v/>
      </c>
      <c r="C22" s="35">
        <f>IF($A22="","",IFERROR(SUMIFS(Movimentos!$I$4:$I$153,Movimentos!$B$4:$B$153,$A22,Movimentos!$D$4:$D$153,"Saída",Movimentos!$J$4:$J$153,"&lt;&gt;Cancelado"),0))</f>
        <v/>
      </c>
      <c r="D22" s="35">
        <f>IF($A22="","",IFERROR(D21+B22-C22,""))</f>
        <v/>
      </c>
      <c r="E22" s="35">
        <f>IF($A22="","",IFERROR(SUMIFS(Movimentos!$I$4:$I$153,Movimentos!$C$4:$C$153,$A22,Movimentos!$D$4:$D$153,"Entrada",Movimentos!$J$4:$J$153,"Realizado"),0))</f>
        <v/>
      </c>
      <c r="F22" s="35">
        <f>IF($A22="","",IFERROR(SUMIFS(Movimentos!$I$4:$I$153,Movimentos!$C$4:$C$153,$A22,Movimentos!$D$4:$D$153,"Saída",Movimentos!$J$4:$J$153,"Realizado"),0))</f>
        <v/>
      </c>
      <c r="G22" s="35">
        <f>IF($A22="","",IFERROR(G21+E22-F22,""))</f>
        <v/>
      </c>
      <c r="H22" s="19">
        <f>IF($A22="","",IF(D22&lt;'Parâmetros'!$B$7,"Conferir saldo projetado","OK"))</f>
        <v/>
      </c>
    </row>
    <row r="23" ht="21" customHeight="1">
      <c r="A23" s="23">
        <f>IF('Parâmetros'!$B$5="","",'Parâmetros'!$B$5+ROW()-4)</f>
        <v/>
      </c>
      <c r="B23" s="36">
        <f>IF($A23="","",IFERROR(SUMIFS(Movimentos!$I$4:$I$153,Movimentos!$B$4:$B$153,$A23,Movimentos!$D$4:$D$153,"Entrada",Movimentos!$J$4:$J$153,"&lt;&gt;Cancelado"),0))</f>
        <v/>
      </c>
      <c r="C23" s="36">
        <f>IF($A23="","",IFERROR(SUMIFS(Movimentos!$I$4:$I$153,Movimentos!$B$4:$B$153,$A23,Movimentos!$D$4:$D$153,"Saída",Movimentos!$J$4:$J$153,"&lt;&gt;Cancelado"),0))</f>
        <v/>
      </c>
      <c r="D23" s="36">
        <f>IF($A23="","",IFERROR(D22+B23-C23,""))</f>
        <v/>
      </c>
      <c r="E23" s="36">
        <f>IF($A23="","",IFERROR(SUMIFS(Movimentos!$I$4:$I$153,Movimentos!$C$4:$C$153,$A23,Movimentos!$D$4:$D$153,"Entrada",Movimentos!$J$4:$J$153,"Realizado"),0))</f>
        <v/>
      </c>
      <c r="F23" s="36">
        <f>IF($A23="","",IFERROR(SUMIFS(Movimentos!$I$4:$I$153,Movimentos!$C$4:$C$153,$A23,Movimentos!$D$4:$D$153,"Saída",Movimentos!$J$4:$J$153,"Realizado"),0))</f>
        <v/>
      </c>
      <c r="G23" s="36">
        <f>IF($A23="","",IFERROR(G22+E23-F23,""))</f>
        <v/>
      </c>
      <c r="H23" s="21">
        <f>IF($A23="","",IF(D23&lt;'Parâmetros'!$B$7,"Conferir saldo projetado","OK"))</f>
        <v/>
      </c>
    </row>
    <row r="24" ht="21" customHeight="1">
      <c r="A24" s="22">
        <f>IF('Parâmetros'!$B$5="","",'Parâmetros'!$B$5+ROW()-4)</f>
        <v/>
      </c>
      <c r="B24" s="35">
        <f>IF($A24="","",IFERROR(SUMIFS(Movimentos!$I$4:$I$153,Movimentos!$B$4:$B$153,$A24,Movimentos!$D$4:$D$153,"Entrada",Movimentos!$J$4:$J$153,"&lt;&gt;Cancelado"),0))</f>
        <v/>
      </c>
      <c r="C24" s="35">
        <f>IF($A24="","",IFERROR(SUMIFS(Movimentos!$I$4:$I$153,Movimentos!$B$4:$B$153,$A24,Movimentos!$D$4:$D$153,"Saída",Movimentos!$J$4:$J$153,"&lt;&gt;Cancelado"),0))</f>
        <v/>
      </c>
      <c r="D24" s="35">
        <f>IF($A24="","",IFERROR(D23+B24-C24,""))</f>
        <v/>
      </c>
      <c r="E24" s="35">
        <f>IF($A24="","",IFERROR(SUMIFS(Movimentos!$I$4:$I$153,Movimentos!$C$4:$C$153,$A24,Movimentos!$D$4:$D$153,"Entrada",Movimentos!$J$4:$J$153,"Realizado"),0))</f>
        <v/>
      </c>
      <c r="F24" s="35">
        <f>IF($A24="","",IFERROR(SUMIFS(Movimentos!$I$4:$I$153,Movimentos!$C$4:$C$153,$A24,Movimentos!$D$4:$D$153,"Saída",Movimentos!$J$4:$J$153,"Realizado"),0))</f>
        <v/>
      </c>
      <c r="G24" s="35">
        <f>IF($A24="","",IFERROR(G23+E24-F24,""))</f>
        <v/>
      </c>
      <c r="H24" s="19">
        <f>IF($A24="","",IF(D24&lt;'Parâmetros'!$B$7,"Conferir saldo projetado","OK"))</f>
        <v/>
      </c>
    </row>
    <row r="25" ht="21" customHeight="1">
      <c r="A25" s="23">
        <f>IF('Parâmetros'!$B$5="","",'Parâmetros'!$B$5+ROW()-4)</f>
        <v/>
      </c>
      <c r="B25" s="36">
        <f>IF($A25="","",IFERROR(SUMIFS(Movimentos!$I$4:$I$153,Movimentos!$B$4:$B$153,$A25,Movimentos!$D$4:$D$153,"Entrada",Movimentos!$J$4:$J$153,"&lt;&gt;Cancelado"),0))</f>
        <v/>
      </c>
      <c r="C25" s="36">
        <f>IF($A25="","",IFERROR(SUMIFS(Movimentos!$I$4:$I$153,Movimentos!$B$4:$B$153,$A25,Movimentos!$D$4:$D$153,"Saída",Movimentos!$J$4:$J$153,"&lt;&gt;Cancelado"),0))</f>
        <v/>
      </c>
      <c r="D25" s="36">
        <f>IF($A25="","",IFERROR(D24+B25-C25,""))</f>
        <v/>
      </c>
      <c r="E25" s="36">
        <f>IF($A25="","",IFERROR(SUMIFS(Movimentos!$I$4:$I$153,Movimentos!$C$4:$C$153,$A25,Movimentos!$D$4:$D$153,"Entrada",Movimentos!$J$4:$J$153,"Realizado"),0))</f>
        <v/>
      </c>
      <c r="F25" s="36">
        <f>IF($A25="","",IFERROR(SUMIFS(Movimentos!$I$4:$I$153,Movimentos!$C$4:$C$153,$A25,Movimentos!$D$4:$D$153,"Saída",Movimentos!$J$4:$J$153,"Realizado"),0))</f>
        <v/>
      </c>
      <c r="G25" s="36">
        <f>IF($A25="","",IFERROR(G24+E25-F25,""))</f>
        <v/>
      </c>
      <c r="H25" s="21">
        <f>IF($A25="","",IF(D25&lt;'Parâmetros'!$B$7,"Conferir saldo projetado","OK"))</f>
        <v/>
      </c>
    </row>
    <row r="26" ht="21" customHeight="1">
      <c r="A26" s="22">
        <f>IF('Parâmetros'!$B$5="","",'Parâmetros'!$B$5+ROW()-4)</f>
        <v/>
      </c>
      <c r="B26" s="35">
        <f>IF($A26="","",IFERROR(SUMIFS(Movimentos!$I$4:$I$153,Movimentos!$B$4:$B$153,$A26,Movimentos!$D$4:$D$153,"Entrada",Movimentos!$J$4:$J$153,"&lt;&gt;Cancelado"),0))</f>
        <v/>
      </c>
      <c r="C26" s="35">
        <f>IF($A26="","",IFERROR(SUMIFS(Movimentos!$I$4:$I$153,Movimentos!$B$4:$B$153,$A26,Movimentos!$D$4:$D$153,"Saída",Movimentos!$J$4:$J$153,"&lt;&gt;Cancelado"),0))</f>
        <v/>
      </c>
      <c r="D26" s="35">
        <f>IF($A26="","",IFERROR(D25+B26-C26,""))</f>
        <v/>
      </c>
      <c r="E26" s="35">
        <f>IF($A26="","",IFERROR(SUMIFS(Movimentos!$I$4:$I$153,Movimentos!$C$4:$C$153,$A26,Movimentos!$D$4:$D$153,"Entrada",Movimentos!$J$4:$J$153,"Realizado"),0))</f>
        <v/>
      </c>
      <c r="F26" s="35">
        <f>IF($A26="","",IFERROR(SUMIFS(Movimentos!$I$4:$I$153,Movimentos!$C$4:$C$153,$A26,Movimentos!$D$4:$D$153,"Saída",Movimentos!$J$4:$J$153,"Realizado"),0))</f>
        <v/>
      </c>
      <c r="G26" s="35">
        <f>IF($A26="","",IFERROR(G25+E26-F26,""))</f>
        <v/>
      </c>
      <c r="H26" s="19">
        <f>IF($A26="","",IF(D26&lt;'Parâmetros'!$B$7,"Conferir saldo projetado","OK"))</f>
        <v/>
      </c>
    </row>
    <row r="27" ht="21" customHeight="1">
      <c r="A27" s="23">
        <f>IF('Parâmetros'!$B$5="","",'Parâmetros'!$B$5+ROW()-4)</f>
        <v/>
      </c>
      <c r="B27" s="36">
        <f>IF($A27="","",IFERROR(SUMIFS(Movimentos!$I$4:$I$153,Movimentos!$B$4:$B$153,$A27,Movimentos!$D$4:$D$153,"Entrada",Movimentos!$J$4:$J$153,"&lt;&gt;Cancelado"),0))</f>
        <v/>
      </c>
      <c r="C27" s="36">
        <f>IF($A27="","",IFERROR(SUMIFS(Movimentos!$I$4:$I$153,Movimentos!$B$4:$B$153,$A27,Movimentos!$D$4:$D$153,"Saída",Movimentos!$J$4:$J$153,"&lt;&gt;Cancelado"),0))</f>
        <v/>
      </c>
      <c r="D27" s="36">
        <f>IF($A27="","",IFERROR(D26+B27-C27,""))</f>
        <v/>
      </c>
      <c r="E27" s="36">
        <f>IF($A27="","",IFERROR(SUMIFS(Movimentos!$I$4:$I$153,Movimentos!$C$4:$C$153,$A27,Movimentos!$D$4:$D$153,"Entrada",Movimentos!$J$4:$J$153,"Realizado"),0))</f>
        <v/>
      </c>
      <c r="F27" s="36">
        <f>IF($A27="","",IFERROR(SUMIFS(Movimentos!$I$4:$I$153,Movimentos!$C$4:$C$153,$A27,Movimentos!$D$4:$D$153,"Saída",Movimentos!$J$4:$J$153,"Realizado"),0))</f>
        <v/>
      </c>
      <c r="G27" s="36">
        <f>IF($A27="","",IFERROR(G26+E27-F27,""))</f>
        <v/>
      </c>
      <c r="H27" s="21">
        <f>IF($A27="","",IF(D27&lt;'Parâmetros'!$B$7,"Conferir saldo projetado","OK"))</f>
        <v/>
      </c>
    </row>
    <row r="28" ht="21" customHeight="1">
      <c r="A28" s="22">
        <f>IF('Parâmetros'!$B$5="","",'Parâmetros'!$B$5+ROW()-4)</f>
        <v/>
      </c>
      <c r="B28" s="35">
        <f>IF($A28="","",IFERROR(SUMIFS(Movimentos!$I$4:$I$153,Movimentos!$B$4:$B$153,$A28,Movimentos!$D$4:$D$153,"Entrada",Movimentos!$J$4:$J$153,"&lt;&gt;Cancelado"),0))</f>
        <v/>
      </c>
      <c r="C28" s="35">
        <f>IF($A28="","",IFERROR(SUMIFS(Movimentos!$I$4:$I$153,Movimentos!$B$4:$B$153,$A28,Movimentos!$D$4:$D$153,"Saída",Movimentos!$J$4:$J$153,"&lt;&gt;Cancelado"),0))</f>
        <v/>
      </c>
      <c r="D28" s="35">
        <f>IF($A28="","",IFERROR(D27+B28-C28,""))</f>
        <v/>
      </c>
      <c r="E28" s="35">
        <f>IF($A28="","",IFERROR(SUMIFS(Movimentos!$I$4:$I$153,Movimentos!$C$4:$C$153,$A28,Movimentos!$D$4:$D$153,"Entrada",Movimentos!$J$4:$J$153,"Realizado"),0))</f>
        <v/>
      </c>
      <c r="F28" s="35">
        <f>IF($A28="","",IFERROR(SUMIFS(Movimentos!$I$4:$I$153,Movimentos!$C$4:$C$153,$A28,Movimentos!$D$4:$D$153,"Saída",Movimentos!$J$4:$J$153,"Realizado"),0))</f>
        <v/>
      </c>
      <c r="G28" s="35">
        <f>IF($A28="","",IFERROR(G27+E28-F28,""))</f>
        <v/>
      </c>
      <c r="H28" s="19">
        <f>IF($A28="","",IF(D28&lt;'Parâmetros'!$B$7,"Conferir saldo projetado","OK"))</f>
        <v/>
      </c>
    </row>
    <row r="29" ht="21" customHeight="1">
      <c r="A29" s="23">
        <f>IF('Parâmetros'!$B$5="","",'Parâmetros'!$B$5+ROW()-4)</f>
        <v/>
      </c>
      <c r="B29" s="36">
        <f>IF($A29="","",IFERROR(SUMIFS(Movimentos!$I$4:$I$153,Movimentos!$B$4:$B$153,$A29,Movimentos!$D$4:$D$153,"Entrada",Movimentos!$J$4:$J$153,"&lt;&gt;Cancelado"),0))</f>
        <v/>
      </c>
      <c r="C29" s="36">
        <f>IF($A29="","",IFERROR(SUMIFS(Movimentos!$I$4:$I$153,Movimentos!$B$4:$B$153,$A29,Movimentos!$D$4:$D$153,"Saída",Movimentos!$J$4:$J$153,"&lt;&gt;Cancelado"),0))</f>
        <v/>
      </c>
      <c r="D29" s="36">
        <f>IF($A29="","",IFERROR(D28+B29-C29,""))</f>
        <v/>
      </c>
      <c r="E29" s="36">
        <f>IF($A29="","",IFERROR(SUMIFS(Movimentos!$I$4:$I$153,Movimentos!$C$4:$C$153,$A29,Movimentos!$D$4:$D$153,"Entrada",Movimentos!$J$4:$J$153,"Realizado"),0))</f>
        <v/>
      </c>
      <c r="F29" s="36">
        <f>IF($A29="","",IFERROR(SUMIFS(Movimentos!$I$4:$I$153,Movimentos!$C$4:$C$153,$A29,Movimentos!$D$4:$D$153,"Saída",Movimentos!$J$4:$J$153,"Realizado"),0))</f>
        <v/>
      </c>
      <c r="G29" s="36">
        <f>IF($A29="","",IFERROR(G28+E29-F29,""))</f>
        <v/>
      </c>
      <c r="H29" s="21">
        <f>IF($A29="","",IF(D29&lt;'Parâmetros'!$B$7,"Conferir saldo projetado","OK"))</f>
        <v/>
      </c>
    </row>
    <row r="30" ht="21" customHeight="1">
      <c r="A30" s="22">
        <f>IF('Parâmetros'!$B$5="","",'Parâmetros'!$B$5+ROW()-4)</f>
        <v/>
      </c>
      <c r="B30" s="35">
        <f>IF($A30="","",IFERROR(SUMIFS(Movimentos!$I$4:$I$153,Movimentos!$B$4:$B$153,$A30,Movimentos!$D$4:$D$153,"Entrada",Movimentos!$J$4:$J$153,"&lt;&gt;Cancelado"),0))</f>
        <v/>
      </c>
      <c r="C30" s="35">
        <f>IF($A30="","",IFERROR(SUMIFS(Movimentos!$I$4:$I$153,Movimentos!$B$4:$B$153,$A30,Movimentos!$D$4:$D$153,"Saída",Movimentos!$J$4:$J$153,"&lt;&gt;Cancelado"),0))</f>
        <v/>
      </c>
      <c r="D30" s="35">
        <f>IF($A30="","",IFERROR(D29+B30-C30,""))</f>
        <v/>
      </c>
      <c r="E30" s="35">
        <f>IF($A30="","",IFERROR(SUMIFS(Movimentos!$I$4:$I$153,Movimentos!$C$4:$C$153,$A30,Movimentos!$D$4:$D$153,"Entrada",Movimentos!$J$4:$J$153,"Realizado"),0))</f>
        <v/>
      </c>
      <c r="F30" s="35">
        <f>IF($A30="","",IFERROR(SUMIFS(Movimentos!$I$4:$I$153,Movimentos!$C$4:$C$153,$A30,Movimentos!$D$4:$D$153,"Saída",Movimentos!$J$4:$J$153,"Realizado"),0))</f>
        <v/>
      </c>
      <c r="G30" s="35">
        <f>IF($A30="","",IFERROR(G29+E30-F30,""))</f>
        <v/>
      </c>
      <c r="H30" s="19">
        <f>IF($A30="","",IF(D30&lt;'Parâmetros'!$B$7,"Conferir saldo projetado","OK"))</f>
        <v/>
      </c>
    </row>
    <row r="31" ht="21" customHeight="1">
      <c r="A31" s="23">
        <f>IF('Parâmetros'!$B$5="","",'Parâmetros'!$B$5+ROW()-4)</f>
        <v/>
      </c>
      <c r="B31" s="36">
        <f>IF($A31="","",IFERROR(SUMIFS(Movimentos!$I$4:$I$153,Movimentos!$B$4:$B$153,$A31,Movimentos!$D$4:$D$153,"Entrada",Movimentos!$J$4:$J$153,"&lt;&gt;Cancelado"),0))</f>
        <v/>
      </c>
      <c r="C31" s="36">
        <f>IF($A31="","",IFERROR(SUMIFS(Movimentos!$I$4:$I$153,Movimentos!$B$4:$B$153,$A31,Movimentos!$D$4:$D$153,"Saída",Movimentos!$J$4:$J$153,"&lt;&gt;Cancelado"),0))</f>
        <v/>
      </c>
      <c r="D31" s="36">
        <f>IF($A31="","",IFERROR(D30+B31-C31,""))</f>
        <v/>
      </c>
      <c r="E31" s="36">
        <f>IF($A31="","",IFERROR(SUMIFS(Movimentos!$I$4:$I$153,Movimentos!$C$4:$C$153,$A31,Movimentos!$D$4:$D$153,"Entrada",Movimentos!$J$4:$J$153,"Realizado"),0))</f>
        <v/>
      </c>
      <c r="F31" s="36">
        <f>IF($A31="","",IFERROR(SUMIFS(Movimentos!$I$4:$I$153,Movimentos!$C$4:$C$153,$A31,Movimentos!$D$4:$D$153,"Saída",Movimentos!$J$4:$J$153,"Realizado"),0))</f>
        <v/>
      </c>
      <c r="G31" s="36">
        <f>IF($A31="","",IFERROR(G30+E31-F31,""))</f>
        <v/>
      </c>
      <c r="H31" s="21">
        <f>IF($A31="","",IF(D31&lt;'Parâmetros'!$B$7,"Conferir saldo projetado","OK"))</f>
        <v/>
      </c>
    </row>
    <row r="32" ht="21" customHeight="1">
      <c r="A32" s="22">
        <f>IF('Parâmetros'!$B$5="","",'Parâmetros'!$B$5+ROW()-4)</f>
        <v/>
      </c>
      <c r="B32" s="35">
        <f>IF($A32="","",IFERROR(SUMIFS(Movimentos!$I$4:$I$153,Movimentos!$B$4:$B$153,$A32,Movimentos!$D$4:$D$153,"Entrada",Movimentos!$J$4:$J$153,"&lt;&gt;Cancelado"),0))</f>
        <v/>
      </c>
      <c r="C32" s="35">
        <f>IF($A32="","",IFERROR(SUMIFS(Movimentos!$I$4:$I$153,Movimentos!$B$4:$B$153,$A32,Movimentos!$D$4:$D$153,"Saída",Movimentos!$J$4:$J$153,"&lt;&gt;Cancelado"),0))</f>
        <v/>
      </c>
      <c r="D32" s="35">
        <f>IF($A32="","",IFERROR(D31+B32-C32,""))</f>
        <v/>
      </c>
      <c r="E32" s="35">
        <f>IF($A32="","",IFERROR(SUMIFS(Movimentos!$I$4:$I$153,Movimentos!$C$4:$C$153,$A32,Movimentos!$D$4:$D$153,"Entrada",Movimentos!$J$4:$J$153,"Realizado"),0))</f>
        <v/>
      </c>
      <c r="F32" s="35">
        <f>IF($A32="","",IFERROR(SUMIFS(Movimentos!$I$4:$I$153,Movimentos!$C$4:$C$153,$A32,Movimentos!$D$4:$D$153,"Saída",Movimentos!$J$4:$J$153,"Realizado"),0))</f>
        <v/>
      </c>
      <c r="G32" s="35">
        <f>IF($A32="","",IFERROR(G31+E32-F32,""))</f>
        <v/>
      </c>
      <c r="H32" s="19">
        <f>IF($A32="","",IF(D32&lt;'Parâmetros'!$B$7,"Conferir saldo projetado","OK"))</f>
        <v/>
      </c>
    </row>
    <row r="33" ht="21" customHeight="1">
      <c r="A33" s="23">
        <f>IF('Parâmetros'!$B$5="","",'Parâmetros'!$B$5+ROW()-4)</f>
        <v/>
      </c>
      <c r="B33" s="36">
        <f>IF($A33="","",IFERROR(SUMIFS(Movimentos!$I$4:$I$153,Movimentos!$B$4:$B$153,$A33,Movimentos!$D$4:$D$153,"Entrada",Movimentos!$J$4:$J$153,"&lt;&gt;Cancelado"),0))</f>
        <v/>
      </c>
      <c r="C33" s="36">
        <f>IF($A33="","",IFERROR(SUMIFS(Movimentos!$I$4:$I$153,Movimentos!$B$4:$B$153,$A33,Movimentos!$D$4:$D$153,"Saída",Movimentos!$J$4:$J$153,"&lt;&gt;Cancelado"),0))</f>
        <v/>
      </c>
      <c r="D33" s="36">
        <f>IF($A33="","",IFERROR(D32+B33-C33,""))</f>
        <v/>
      </c>
      <c r="E33" s="36">
        <f>IF($A33="","",IFERROR(SUMIFS(Movimentos!$I$4:$I$153,Movimentos!$C$4:$C$153,$A33,Movimentos!$D$4:$D$153,"Entrada",Movimentos!$J$4:$J$153,"Realizado"),0))</f>
        <v/>
      </c>
      <c r="F33" s="36">
        <f>IF($A33="","",IFERROR(SUMIFS(Movimentos!$I$4:$I$153,Movimentos!$C$4:$C$153,$A33,Movimentos!$D$4:$D$153,"Saída",Movimentos!$J$4:$J$153,"Realizado"),0))</f>
        <v/>
      </c>
      <c r="G33" s="36">
        <f>IF($A33="","",IFERROR(G32+E33-F33,""))</f>
        <v/>
      </c>
      <c r="H33" s="21">
        <f>IF($A33="","",IF(D33&lt;'Parâmetros'!$B$7,"Conferir saldo projetado","OK"))</f>
        <v/>
      </c>
    </row>
    <row r="34" ht="21" customHeight="1">
      <c r="A34" s="22">
        <f>IF('Parâmetros'!$B$5="","",'Parâmetros'!$B$5+ROW()-4)</f>
        <v/>
      </c>
      <c r="B34" s="35">
        <f>IF($A34="","",IFERROR(SUMIFS(Movimentos!$I$4:$I$153,Movimentos!$B$4:$B$153,$A34,Movimentos!$D$4:$D$153,"Entrada",Movimentos!$J$4:$J$153,"&lt;&gt;Cancelado"),0))</f>
        <v/>
      </c>
      <c r="C34" s="35">
        <f>IF($A34="","",IFERROR(SUMIFS(Movimentos!$I$4:$I$153,Movimentos!$B$4:$B$153,$A34,Movimentos!$D$4:$D$153,"Saída",Movimentos!$J$4:$J$153,"&lt;&gt;Cancelado"),0))</f>
        <v/>
      </c>
      <c r="D34" s="35">
        <f>IF($A34="","",IFERROR(D33+B34-C34,""))</f>
        <v/>
      </c>
      <c r="E34" s="35">
        <f>IF($A34="","",IFERROR(SUMIFS(Movimentos!$I$4:$I$153,Movimentos!$C$4:$C$153,$A34,Movimentos!$D$4:$D$153,"Entrada",Movimentos!$J$4:$J$153,"Realizado"),0))</f>
        <v/>
      </c>
      <c r="F34" s="35">
        <f>IF($A34="","",IFERROR(SUMIFS(Movimentos!$I$4:$I$153,Movimentos!$C$4:$C$153,$A34,Movimentos!$D$4:$D$153,"Saída",Movimentos!$J$4:$J$153,"Realizado"),0))</f>
        <v/>
      </c>
      <c r="G34" s="35">
        <f>IF($A34="","",IFERROR(G33+E34-F34,""))</f>
        <v/>
      </c>
      <c r="H34" s="19">
        <f>IF($A34="","",IF(D34&lt;'Parâmetros'!$B$7,"Conferir saldo projetado","OK"))</f>
        <v/>
      </c>
    </row>
    <row r="35" ht="21" customHeight="1">
      <c r="A35" s="23">
        <f>IF('Parâmetros'!$B$5="","",'Parâmetros'!$B$5+ROW()-4)</f>
        <v/>
      </c>
      <c r="B35" s="36">
        <f>IF($A35="","",IFERROR(SUMIFS(Movimentos!$I$4:$I$153,Movimentos!$B$4:$B$153,$A35,Movimentos!$D$4:$D$153,"Entrada",Movimentos!$J$4:$J$153,"&lt;&gt;Cancelado"),0))</f>
        <v/>
      </c>
      <c r="C35" s="36">
        <f>IF($A35="","",IFERROR(SUMIFS(Movimentos!$I$4:$I$153,Movimentos!$B$4:$B$153,$A35,Movimentos!$D$4:$D$153,"Saída",Movimentos!$J$4:$J$153,"&lt;&gt;Cancelado"),0))</f>
        <v/>
      </c>
      <c r="D35" s="36">
        <f>IF($A35="","",IFERROR(D34+B35-C35,""))</f>
        <v/>
      </c>
      <c r="E35" s="36">
        <f>IF($A35="","",IFERROR(SUMIFS(Movimentos!$I$4:$I$153,Movimentos!$C$4:$C$153,$A35,Movimentos!$D$4:$D$153,"Entrada",Movimentos!$J$4:$J$153,"Realizado"),0))</f>
        <v/>
      </c>
      <c r="F35" s="36">
        <f>IF($A35="","",IFERROR(SUMIFS(Movimentos!$I$4:$I$153,Movimentos!$C$4:$C$153,$A35,Movimentos!$D$4:$D$153,"Saída",Movimentos!$J$4:$J$153,"Realizado"),0))</f>
        <v/>
      </c>
      <c r="G35" s="36">
        <f>IF($A35="","",IFERROR(G34+E35-F35,""))</f>
        <v/>
      </c>
      <c r="H35" s="21">
        <f>IF($A35="","",IF(D35&lt;'Parâmetros'!$B$7,"Conferir saldo projetado","OK"))</f>
        <v/>
      </c>
    </row>
    <row r="36" ht="21" customHeight="1">
      <c r="A36" s="22">
        <f>IF('Parâmetros'!$B$5="","",'Parâmetros'!$B$5+ROW()-4)</f>
        <v/>
      </c>
      <c r="B36" s="35">
        <f>IF($A36="","",IFERROR(SUMIFS(Movimentos!$I$4:$I$153,Movimentos!$B$4:$B$153,$A36,Movimentos!$D$4:$D$153,"Entrada",Movimentos!$J$4:$J$153,"&lt;&gt;Cancelado"),0))</f>
        <v/>
      </c>
      <c r="C36" s="35">
        <f>IF($A36="","",IFERROR(SUMIFS(Movimentos!$I$4:$I$153,Movimentos!$B$4:$B$153,$A36,Movimentos!$D$4:$D$153,"Saída",Movimentos!$J$4:$J$153,"&lt;&gt;Cancelado"),0))</f>
        <v/>
      </c>
      <c r="D36" s="35">
        <f>IF($A36="","",IFERROR(D35+B36-C36,""))</f>
        <v/>
      </c>
      <c r="E36" s="35">
        <f>IF($A36="","",IFERROR(SUMIFS(Movimentos!$I$4:$I$153,Movimentos!$C$4:$C$153,$A36,Movimentos!$D$4:$D$153,"Entrada",Movimentos!$J$4:$J$153,"Realizado"),0))</f>
        <v/>
      </c>
      <c r="F36" s="35">
        <f>IF($A36="","",IFERROR(SUMIFS(Movimentos!$I$4:$I$153,Movimentos!$C$4:$C$153,$A36,Movimentos!$D$4:$D$153,"Saída",Movimentos!$J$4:$J$153,"Realizado"),0))</f>
        <v/>
      </c>
      <c r="G36" s="35">
        <f>IF($A36="","",IFERROR(G35+E36-F36,""))</f>
        <v/>
      </c>
      <c r="H36" s="19">
        <f>IF($A36="","",IF(D36&lt;'Parâmetros'!$B$7,"Conferir saldo projetado","OK"))</f>
        <v/>
      </c>
    </row>
    <row r="37" ht="21" customHeight="1">
      <c r="A37" s="23">
        <f>IF('Parâmetros'!$B$5="","",'Parâmetros'!$B$5+ROW()-4)</f>
        <v/>
      </c>
      <c r="B37" s="36">
        <f>IF($A37="","",IFERROR(SUMIFS(Movimentos!$I$4:$I$153,Movimentos!$B$4:$B$153,$A37,Movimentos!$D$4:$D$153,"Entrada",Movimentos!$J$4:$J$153,"&lt;&gt;Cancelado"),0))</f>
        <v/>
      </c>
      <c r="C37" s="36">
        <f>IF($A37="","",IFERROR(SUMIFS(Movimentos!$I$4:$I$153,Movimentos!$B$4:$B$153,$A37,Movimentos!$D$4:$D$153,"Saída",Movimentos!$J$4:$J$153,"&lt;&gt;Cancelado"),0))</f>
        <v/>
      </c>
      <c r="D37" s="36">
        <f>IF($A37="","",IFERROR(D36+B37-C37,""))</f>
        <v/>
      </c>
      <c r="E37" s="36">
        <f>IF($A37="","",IFERROR(SUMIFS(Movimentos!$I$4:$I$153,Movimentos!$C$4:$C$153,$A37,Movimentos!$D$4:$D$153,"Entrada",Movimentos!$J$4:$J$153,"Realizado"),0))</f>
        <v/>
      </c>
      <c r="F37" s="36">
        <f>IF($A37="","",IFERROR(SUMIFS(Movimentos!$I$4:$I$153,Movimentos!$C$4:$C$153,$A37,Movimentos!$D$4:$D$153,"Saída",Movimentos!$J$4:$J$153,"Realizado"),0))</f>
        <v/>
      </c>
      <c r="G37" s="36">
        <f>IF($A37="","",IFERROR(G36+E37-F37,""))</f>
        <v/>
      </c>
      <c r="H37" s="21">
        <f>IF($A37="","",IF(D37&lt;'Parâmetros'!$B$7,"Conferir saldo projetado","OK"))</f>
        <v/>
      </c>
    </row>
    <row r="38" ht="21" customHeight="1">
      <c r="A38" s="22">
        <f>IF('Parâmetros'!$B$5="","",'Parâmetros'!$B$5+ROW()-4)</f>
        <v/>
      </c>
      <c r="B38" s="35">
        <f>IF($A38="","",IFERROR(SUMIFS(Movimentos!$I$4:$I$153,Movimentos!$B$4:$B$153,$A38,Movimentos!$D$4:$D$153,"Entrada",Movimentos!$J$4:$J$153,"&lt;&gt;Cancelado"),0))</f>
        <v/>
      </c>
      <c r="C38" s="35">
        <f>IF($A38="","",IFERROR(SUMIFS(Movimentos!$I$4:$I$153,Movimentos!$B$4:$B$153,$A38,Movimentos!$D$4:$D$153,"Saída",Movimentos!$J$4:$J$153,"&lt;&gt;Cancelado"),0))</f>
        <v/>
      </c>
      <c r="D38" s="35">
        <f>IF($A38="","",IFERROR(D37+B38-C38,""))</f>
        <v/>
      </c>
      <c r="E38" s="35">
        <f>IF($A38="","",IFERROR(SUMIFS(Movimentos!$I$4:$I$153,Movimentos!$C$4:$C$153,$A38,Movimentos!$D$4:$D$153,"Entrada",Movimentos!$J$4:$J$153,"Realizado"),0))</f>
        <v/>
      </c>
      <c r="F38" s="35">
        <f>IF($A38="","",IFERROR(SUMIFS(Movimentos!$I$4:$I$153,Movimentos!$C$4:$C$153,$A38,Movimentos!$D$4:$D$153,"Saída",Movimentos!$J$4:$J$153,"Realizado"),0))</f>
        <v/>
      </c>
      <c r="G38" s="35">
        <f>IF($A38="","",IFERROR(G37+E38-F38,""))</f>
        <v/>
      </c>
      <c r="H38" s="19">
        <f>IF($A38="","",IF(D38&lt;'Parâmetros'!$B$7,"Conferir saldo projetado","OK"))</f>
        <v/>
      </c>
    </row>
    <row r="39" ht="21" customHeight="1">
      <c r="A39" s="23">
        <f>IF('Parâmetros'!$B$5="","",'Parâmetros'!$B$5+ROW()-4)</f>
        <v/>
      </c>
      <c r="B39" s="36">
        <f>IF($A39="","",IFERROR(SUMIFS(Movimentos!$I$4:$I$153,Movimentos!$B$4:$B$153,$A39,Movimentos!$D$4:$D$153,"Entrada",Movimentos!$J$4:$J$153,"&lt;&gt;Cancelado"),0))</f>
        <v/>
      </c>
      <c r="C39" s="36">
        <f>IF($A39="","",IFERROR(SUMIFS(Movimentos!$I$4:$I$153,Movimentos!$B$4:$B$153,$A39,Movimentos!$D$4:$D$153,"Saída",Movimentos!$J$4:$J$153,"&lt;&gt;Cancelado"),0))</f>
        <v/>
      </c>
      <c r="D39" s="36">
        <f>IF($A39="","",IFERROR(D38+B39-C39,""))</f>
        <v/>
      </c>
      <c r="E39" s="36">
        <f>IF($A39="","",IFERROR(SUMIFS(Movimentos!$I$4:$I$153,Movimentos!$C$4:$C$153,$A39,Movimentos!$D$4:$D$153,"Entrada",Movimentos!$J$4:$J$153,"Realizado"),0))</f>
        <v/>
      </c>
      <c r="F39" s="36">
        <f>IF($A39="","",IFERROR(SUMIFS(Movimentos!$I$4:$I$153,Movimentos!$C$4:$C$153,$A39,Movimentos!$D$4:$D$153,"Saída",Movimentos!$J$4:$J$153,"Realizado"),0))</f>
        <v/>
      </c>
      <c r="G39" s="36">
        <f>IF($A39="","",IFERROR(G38+E39-F39,""))</f>
        <v/>
      </c>
      <c r="H39" s="21">
        <f>IF($A39="","",IF(D39&lt;'Parâmetros'!$B$7,"Conferir saldo projetado","OK"))</f>
        <v/>
      </c>
    </row>
    <row r="40" ht="21" customHeight="1">
      <c r="A40" s="22">
        <f>IF('Parâmetros'!$B$5="","",'Parâmetros'!$B$5+ROW()-4)</f>
        <v/>
      </c>
      <c r="B40" s="35">
        <f>IF($A40="","",IFERROR(SUMIFS(Movimentos!$I$4:$I$153,Movimentos!$B$4:$B$153,$A40,Movimentos!$D$4:$D$153,"Entrada",Movimentos!$J$4:$J$153,"&lt;&gt;Cancelado"),0))</f>
        <v/>
      </c>
      <c r="C40" s="35">
        <f>IF($A40="","",IFERROR(SUMIFS(Movimentos!$I$4:$I$153,Movimentos!$B$4:$B$153,$A40,Movimentos!$D$4:$D$153,"Saída",Movimentos!$J$4:$J$153,"&lt;&gt;Cancelado"),0))</f>
        <v/>
      </c>
      <c r="D40" s="35">
        <f>IF($A40="","",IFERROR(D39+B40-C40,""))</f>
        <v/>
      </c>
      <c r="E40" s="35">
        <f>IF($A40="","",IFERROR(SUMIFS(Movimentos!$I$4:$I$153,Movimentos!$C$4:$C$153,$A40,Movimentos!$D$4:$D$153,"Entrada",Movimentos!$J$4:$J$153,"Realizado"),0))</f>
        <v/>
      </c>
      <c r="F40" s="35">
        <f>IF($A40="","",IFERROR(SUMIFS(Movimentos!$I$4:$I$153,Movimentos!$C$4:$C$153,$A40,Movimentos!$D$4:$D$153,"Saída",Movimentos!$J$4:$J$153,"Realizado"),0))</f>
        <v/>
      </c>
      <c r="G40" s="35">
        <f>IF($A40="","",IFERROR(G39+E40-F40,""))</f>
        <v/>
      </c>
      <c r="H40" s="19">
        <f>IF($A40="","",IF(D40&lt;'Parâmetros'!$B$7,"Conferir saldo projetado","OK"))</f>
        <v/>
      </c>
    </row>
    <row r="41" ht="21" customHeight="1">
      <c r="A41" s="23">
        <f>IF('Parâmetros'!$B$5="","",'Parâmetros'!$B$5+ROW()-4)</f>
        <v/>
      </c>
      <c r="B41" s="36">
        <f>IF($A41="","",IFERROR(SUMIFS(Movimentos!$I$4:$I$153,Movimentos!$B$4:$B$153,$A41,Movimentos!$D$4:$D$153,"Entrada",Movimentos!$J$4:$J$153,"&lt;&gt;Cancelado"),0))</f>
        <v/>
      </c>
      <c r="C41" s="36">
        <f>IF($A41="","",IFERROR(SUMIFS(Movimentos!$I$4:$I$153,Movimentos!$B$4:$B$153,$A41,Movimentos!$D$4:$D$153,"Saída",Movimentos!$J$4:$J$153,"&lt;&gt;Cancelado"),0))</f>
        <v/>
      </c>
      <c r="D41" s="36">
        <f>IF($A41="","",IFERROR(D40+B41-C41,""))</f>
        <v/>
      </c>
      <c r="E41" s="36">
        <f>IF($A41="","",IFERROR(SUMIFS(Movimentos!$I$4:$I$153,Movimentos!$C$4:$C$153,$A41,Movimentos!$D$4:$D$153,"Entrada",Movimentos!$J$4:$J$153,"Realizado"),0))</f>
        <v/>
      </c>
      <c r="F41" s="36">
        <f>IF($A41="","",IFERROR(SUMIFS(Movimentos!$I$4:$I$153,Movimentos!$C$4:$C$153,$A41,Movimentos!$D$4:$D$153,"Saída",Movimentos!$J$4:$J$153,"Realizado"),0))</f>
        <v/>
      </c>
      <c r="G41" s="36">
        <f>IF($A41="","",IFERROR(G40+E41-F41,""))</f>
        <v/>
      </c>
      <c r="H41" s="21">
        <f>IF($A41="","",IF(D41&lt;'Parâmetros'!$B$7,"Conferir saldo projetado","OK"))</f>
        <v/>
      </c>
    </row>
    <row r="42" ht="21" customHeight="1">
      <c r="A42" s="22">
        <f>IF('Parâmetros'!$B$5="","",'Parâmetros'!$B$5+ROW()-4)</f>
        <v/>
      </c>
      <c r="B42" s="35">
        <f>IF($A42="","",IFERROR(SUMIFS(Movimentos!$I$4:$I$153,Movimentos!$B$4:$B$153,$A42,Movimentos!$D$4:$D$153,"Entrada",Movimentos!$J$4:$J$153,"&lt;&gt;Cancelado"),0))</f>
        <v/>
      </c>
      <c r="C42" s="35">
        <f>IF($A42="","",IFERROR(SUMIFS(Movimentos!$I$4:$I$153,Movimentos!$B$4:$B$153,$A42,Movimentos!$D$4:$D$153,"Saída",Movimentos!$J$4:$J$153,"&lt;&gt;Cancelado"),0))</f>
        <v/>
      </c>
      <c r="D42" s="35">
        <f>IF($A42="","",IFERROR(D41+B42-C42,""))</f>
        <v/>
      </c>
      <c r="E42" s="35">
        <f>IF($A42="","",IFERROR(SUMIFS(Movimentos!$I$4:$I$153,Movimentos!$C$4:$C$153,$A42,Movimentos!$D$4:$D$153,"Entrada",Movimentos!$J$4:$J$153,"Realizado"),0))</f>
        <v/>
      </c>
      <c r="F42" s="35">
        <f>IF($A42="","",IFERROR(SUMIFS(Movimentos!$I$4:$I$153,Movimentos!$C$4:$C$153,$A42,Movimentos!$D$4:$D$153,"Saída",Movimentos!$J$4:$J$153,"Realizado"),0))</f>
        <v/>
      </c>
      <c r="G42" s="35">
        <f>IF($A42="","",IFERROR(G41+E42-F42,""))</f>
        <v/>
      </c>
      <c r="H42" s="19">
        <f>IF($A42="","",IF(D42&lt;'Parâmetros'!$B$7,"Conferir saldo projetado","OK"))</f>
        <v/>
      </c>
    </row>
    <row r="43" ht="21" customHeight="1">
      <c r="A43" s="23">
        <f>IF('Parâmetros'!$B$5="","",'Parâmetros'!$B$5+ROW()-4)</f>
        <v/>
      </c>
      <c r="B43" s="36">
        <f>IF($A43="","",IFERROR(SUMIFS(Movimentos!$I$4:$I$153,Movimentos!$B$4:$B$153,$A43,Movimentos!$D$4:$D$153,"Entrada",Movimentos!$J$4:$J$153,"&lt;&gt;Cancelado"),0))</f>
        <v/>
      </c>
      <c r="C43" s="36">
        <f>IF($A43="","",IFERROR(SUMIFS(Movimentos!$I$4:$I$153,Movimentos!$B$4:$B$153,$A43,Movimentos!$D$4:$D$153,"Saída",Movimentos!$J$4:$J$153,"&lt;&gt;Cancelado"),0))</f>
        <v/>
      </c>
      <c r="D43" s="36">
        <f>IF($A43="","",IFERROR(D42+B43-C43,""))</f>
        <v/>
      </c>
      <c r="E43" s="36">
        <f>IF($A43="","",IFERROR(SUMIFS(Movimentos!$I$4:$I$153,Movimentos!$C$4:$C$153,$A43,Movimentos!$D$4:$D$153,"Entrada",Movimentos!$J$4:$J$153,"Realizado"),0))</f>
        <v/>
      </c>
      <c r="F43" s="36">
        <f>IF($A43="","",IFERROR(SUMIFS(Movimentos!$I$4:$I$153,Movimentos!$C$4:$C$153,$A43,Movimentos!$D$4:$D$153,"Saída",Movimentos!$J$4:$J$153,"Realizado"),0))</f>
        <v/>
      </c>
      <c r="G43" s="36">
        <f>IF($A43="","",IFERROR(G42+E43-F43,""))</f>
        <v/>
      </c>
      <c r="H43" s="21">
        <f>IF($A43="","",IF(D43&lt;'Parâmetros'!$B$7,"Conferir saldo projetado","OK"))</f>
        <v/>
      </c>
    </row>
    <row r="44" ht="21" customHeight="1">
      <c r="A44" s="22">
        <f>IF('Parâmetros'!$B$5="","",'Parâmetros'!$B$5+ROW()-4)</f>
        <v/>
      </c>
      <c r="B44" s="35">
        <f>IF($A44="","",IFERROR(SUMIFS(Movimentos!$I$4:$I$153,Movimentos!$B$4:$B$153,$A44,Movimentos!$D$4:$D$153,"Entrada",Movimentos!$J$4:$J$153,"&lt;&gt;Cancelado"),0))</f>
        <v/>
      </c>
      <c r="C44" s="35">
        <f>IF($A44="","",IFERROR(SUMIFS(Movimentos!$I$4:$I$153,Movimentos!$B$4:$B$153,$A44,Movimentos!$D$4:$D$153,"Saída",Movimentos!$J$4:$J$153,"&lt;&gt;Cancelado"),0))</f>
        <v/>
      </c>
      <c r="D44" s="35">
        <f>IF($A44="","",IFERROR(D43+B44-C44,""))</f>
        <v/>
      </c>
      <c r="E44" s="35">
        <f>IF($A44="","",IFERROR(SUMIFS(Movimentos!$I$4:$I$153,Movimentos!$C$4:$C$153,$A44,Movimentos!$D$4:$D$153,"Entrada",Movimentos!$J$4:$J$153,"Realizado"),0))</f>
        <v/>
      </c>
      <c r="F44" s="35">
        <f>IF($A44="","",IFERROR(SUMIFS(Movimentos!$I$4:$I$153,Movimentos!$C$4:$C$153,$A44,Movimentos!$D$4:$D$153,"Saída",Movimentos!$J$4:$J$153,"Realizado"),0))</f>
        <v/>
      </c>
      <c r="G44" s="35">
        <f>IF($A44="","",IFERROR(G43+E44-F44,""))</f>
        <v/>
      </c>
      <c r="H44" s="19">
        <f>IF($A44="","",IF(D44&lt;'Parâmetros'!$B$7,"Conferir saldo projetado","OK"))</f>
        <v/>
      </c>
    </row>
    <row r="45" ht="21" customHeight="1">
      <c r="A45" s="23">
        <f>IF('Parâmetros'!$B$5="","",'Parâmetros'!$B$5+ROW()-4)</f>
        <v/>
      </c>
      <c r="B45" s="36">
        <f>IF($A45="","",IFERROR(SUMIFS(Movimentos!$I$4:$I$153,Movimentos!$B$4:$B$153,$A45,Movimentos!$D$4:$D$153,"Entrada",Movimentos!$J$4:$J$153,"&lt;&gt;Cancelado"),0))</f>
        <v/>
      </c>
      <c r="C45" s="36">
        <f>IF($A45="","",IFERROR(SUMIFS(Movimentos!$I$4:$I$153,Movimentos!$B$4:$B$153,$A45,Movimentos!$D$4:$D$153,"Saída",Movimentos!$J$4:$J$153,"&lt;&gt;Cancelado"),0))</f>
        <v/>
      </c>
      <c r="D45" s="36">
        <f>IF($A45="","",IFERROR(D44+B45-C45,""))</f>
        <v/>
      </c>
      <c r="E45" s="36">
        <f>IF($A45="","",IFERROR(SUMIFS(Movimentos!$I$4:$I$153,Movimentos!$C$4:$C$153,$A45,Movimentos!$D$4:$D$153,"Entrada",Movimentos!$J$4:$J$153,"Realizado"),0))</f>
        <v/>
      </c>
      <c r="F45" s="36">
        <f>IF($A45="","",IFERROR(SUMIFS(Movimentos!$I$4:$I$153,Movimentos!$C$4:$C$153,$A45,Movimentos!$D$4:$D$153,"Saída",Movimentos!$J$4:$J$153,"Realizado"),0))</f>
        <v/>
      </c>
      <c r="G45" s="36">
        <f>IF($A45="","",IFERROR(G44+E45-F45,""))</f>
        <v/>
      </c>
      <c r="H45" s="21">
        <f>IF($A45="","",IF(D45&lt;'Parâmetros'!$B$7,"Conferir saldo projetado","OK"))</f>
        <v/>
      </c>
    </row>
    <row r="46" ht="21" customHeight="1">
      <c r="A46" s="22">
        <f>IF('Parâmetros'!$B$5="","",'Parâmetros'!$B$5+ROW()-4)</f>
        <v/>
      </c>
      <c r="B46" s="35">
        <f>IF($A46="","",IFERROR(SUMIFS(Movimentos!$I$4:$I$153,Movimentos!$B$4:$B$153,$A46,Movimentos!$D$4:$D$153,"Entrada",Movimentos!$J$4:$J$153,"&lt;&gt;Cancelado"),0))</f>
        <v/>
      </c>
      <c r="C46" s="35">
        <f>IF($A46="","",IFERROR(SUMIFS(Movimentos!$I$4:$I$153,Movimentos!$B$4:$B$153,$A46,Movimentos!$D$4:$D$153,"Saída",Movimentos!$J$4:$J$153,"&lt;&gt;Cancelado"),0))</f>
        <v/>
      </c>
      <c r="D46" s="35">
        <f>IF($A46="","",IFERROR(D45+B46-C46,""))</f>
        <v/>
      </c>
      <c r="E46" s="35">
        <f>IF($A46="","",IFERROR(SUMIFS(Movimentos!$I$4:$I$153,Movimentos!$C$4:$C$153,$A46,Movimentos!$D$4:$D$153,"Entrada",Movimentos!$J$4:$J$153,"Realizado"),0))</f>
        <v/>
      </c>
      <c r="F46" s="35">
        <f>IF($A46="","",IFERROR(SUMIFS(Movimentos!$I$4:$I$153,Movimentos!$C$4:$C$153,$A46,Movimentos!$D$4:$D$153,"Saída",Movimentos!$J$4:$J$153,"Realizado"),0))</f>
        <v/>
      </c>
      <c r="G46" s="35">
        <f>IF($A46="","",IFERROR(G45+E46-F46,""))</f>
        <v/>
      </c>
      <c r="H46" s="19">
        <f>IF($A46="","",IF(D46&lt;'Parâmetros'!$B$7,"Conferir saldo projetado","OK"))</f>
        <v/>
      </c>
    </row>
    <row r="47" ht="21" customHeight="1">
      <c r="A47" s="23">
        <f>IF('Parâmetros'!$B$5="","",'Parâmetros'!$B$5+ROW()-4)</f>
        <v/>
      </c>
      <c r="B47" s="36">
        <f>IF($A47="","",IFERROR(SUMIFS(Movimentos!$I$4:$I$153,Movimentos!$B$4:$B$153,$A47,Movimentos!$D$4:$D$153,"Entrada",Movimentos!$J$4:$J$153,"&lt;&gt;Cancelado"),0))</f>
        <v/>
      </c>
      <c r="C47" s="36">
        <f>IF($A47="","",IFERROR(SUMIFS(Movimentos!$I$4:$I$153,Movimentos!$B$4:$B$153,$A47,Movimentos!$D$4:$D$153,"Saída",Movimentos!$J$4:$J$153,"&lt;&gt;Cancelado"),0))</f>
        <v/>
      </c>
      <c r="D47" s="36">
        <f>IF($A47="","",IFERROR(D46+B47-C47,""))</f>
        <v/>
      </c>
      <c r="E47" s="36">
        <f>IF($A47="","",IFERROR(SUMIFS(Movimentos!$I$4:$I$153,Movimentos!$C$4:$C$153,$A47,Movimentos!$D$4:$D$153,"Entrada",Movimentos!$J$4:$J$153,"Realizado"),0))</f>
        <v/>
      </c>
      <c r="F47" s="36">
        <f>IF($A47="","",IFERROR(SUMIFS(Movimentos!$I$4:$I$153,Movimentos!$C$4:$C$153,$A47,Movimentos!$D$4:$D$153,"Saída",Movimentos!$J$4:$J$153,"Realizado"),0))</f>
        <v/>
      </c>
      <c r="G47" s="36">
        <f>IF($A47="","",IFERROR(G46+E47-F47,""))</f>
        <v/>
      </c>
      <c r="H47" s="21">
        <f>IF($A47="","",IF(D47&lt;'Parâmetros'!$B$7,"Conferir saldo projetado","OK"))</f>
        <v/>
      </c>
    </row>
    <row r="48" ht="21" customHeight="1">
      <c r="A48" s="22">
        <f>IF('Parâmetros'!$B$5="","",'Parâmetros'!$B$5+ROW()-4)</f>
        <v/>
      </c>
      <c r="B48" s="35">
        <f>IF($A48="","",IFERROR(SUMIFS(Movimentos!$I$4:$I$153,Movimentos!$B$4:$B$153,$A48,Movimentos!$D$4:$D$153,"Entrada",Movimentos!$J$4:$J$153,"&lt;&gt;Cancelado"),0))</f>
        <v/>
      </c>
      <c r="C48" s="35">
        <f>IF($A48="","",IFERROR(SUMIFS(Movimentos!$I$4:$I$153,Movimentos!$B$4:$B$153,$A48,Movimentos!$D$4:$D$153,"Saída",Movimentos!$J$4:$J$153,"&lt;&gt;Cancelado"),0))</f>
        <v/>
      </c>
      <c r="D48" s="35">
        <f>IF($A48="","",IFERROR(D47+B48-C48,""))</f>
        <v/>
      </c>
      <c r="E48" s="35">
        <f>IF($A48="","",IFERROR(SUMIFS(Movimentos!$I$4:$I$153,Movimentos!$C$4:$C$153,$A48,Movimentos!$D$4:$D$153,"Entrada",Movimentos!$J$4:$J$153,"Realizado"),0))</f>
        <v/>
      </c>
      <c r="F48" s="35">
        <f>IF($A48="","",IFERROR(SUMIFS(Movimentos!$I$4:$I$153,Movimentos!$C$4:$C$153,$A48,Movimentos!$D$4:$D$153,"Saída",Movimentos!$J$4:$J$153,"Realizado"),0))</f>
        <v/>
      </c>
      <c r="G48" s="35">
        <f>IF($A48="","",IFERROR(G47+E48-F48,""))</f>
        <v/>
      </c>
      <c r="H48" s="19">
        <f>IF($A48="","",IF(D48&lt;'Parâmetros'!$B$7,"Conferir saldo projetado","OK"))</f>
        <v/>
      </c>
    </row>
    <row r="49" ht="21" customHeight="1">
      <c r="A49" s="23">
        <f>IF('Parâmetros'!$B$5="","",'Parâmetros'!$B$5+ROW()-4)</f>
        <v/>
      </c>
      <c r="B49" s="36">
        <f>IF($A49="","",IFERROR(SUMIFS(Movimentos!$I$4:$I$153,Movimentos!$B$4:$B$153,$A49,Movimentos!$D$4:$D$153,"Entrada",Movimentos!$J$4:$J$153,"&lt;&gt;Cancelado"),0))</f>
        <v/>
      </c>
      <c r="C49" s="36">
        <f>IF($A49="","",IFERROR(SUMIFS(Movimentos!$I$4:$I$153,Movimentos!$B$4:$B$153,$A49,Movimentos!$D$4:$D$153,"Saída",Movimentos!$J$4:$J$153,"&lt;&gt;Cancelado"),0))</f>
        <v/>
      </c>
      <c r="D49" s="36">
        <f>IF($A49="","",IFERROR(D48+B49-C49,""))</f>
        <v/>
      </c>
      <c r="E49" s="36">
        <f>IF($A49="","",IFERROR(SUMIFS(Movimentos!$I$4:$I$153,Movimentos!$C$4:$C$153,$A49,Movimentos!$D$4:$D$153,"Entrada",Movimentos!$J$4:$J$153,"Realizado"),0))</f>
        <v/>
      </c>
      <c r="F49" s="36">
        <f>IF($A49="","",IFERROR(SUMIFS(Movimentos!$I$4:$I$153,Movimentos!$C$4:$C$153,$A49,Movimentos!$D$4:$D$153,"Saída",Movimentos!$J$4:$J$153,"Realizado"),0))</f>
        <v/>
      </c>
      <c r="G49" s="36">
        <f>IF($A49="","",IFERROR(G48+E49-F49,""))</f>
        <v/>
      </c>
      <c r="H49" s="21">
        <f>IF($A49="","",IF(D49&lt;'Parâmetros'!$B$7,"Conferir saldo projetado","OK"))</f>
        <v/>
      </c>
    </row>
    <row r="50" ht="21" customHeight="1">
      <c r="A50" s="22">
        <f>IF('Parâmetros'!$B$5="","",'Parâmetros'!$B$5+ROW()-4)</f>
        <v/>
      </c>
      <c r="B50" s="35">
        <f>IF($A50="","",IFERROR(SUMIFS(Movimentos!$I$4:$I$153,Movimentos!$B$4:$B$153,$A50,Movimentos!$D$4:$D$153,"Entrada",Movimentos!$J$4:$J$153,"&lt;&gt;Cancelado"),0))</f>
        <v/>
      </c>
      <c r="C50" s="35">
        <f>IF($A50="","",IFERROR(SUMIFS(Movimentos!$I$4:$I$153,Movimentos!$B$4:$B$153,$A50,Movimentos!$D$4:$D$153,"Saída",Movimentos!$J$4:$J$153,"&lt;&gt;Cancelado"),0))</f>
        <v/>
      </c>
      <c r="D50" s="35">
        <f>IF($A50="","",IFERROR(D49+B50-C50,""))</f>
        <v/>
      </c>
      <c r="E50" s="35">
        <f>IF($A50="","",IFERROR(SUMIFS(Movimentos!$I$4:$I$153,Movimentos!$C$4:$C$153,$A50,Movimentos!$D$4:$D$153,"Entrada",Movimentos!$J$4:$J$153,"Realizado"),0))</f>
        <v/>
      </c>
      <c r="F50" s="35">
        <f>IF($A50="","",IFERROR(SUMIFS(Movimentos!$I$4:$I$153,Movimentos!$C$4:$C$153,$A50,Movimentos!$D$4:$D$153,"Saída",Movimentos!$J$4:$J$153,"Realizado"),0))</f>
        <v/>
      </c>
      <c r="G50" s="35">
        <f>IF($A50="","",IFERROR(G49+E50-F50,""))</f>
        <v/>
      </c>
      <c r="H50" s="19">
        <f>IF($A50="","",IF(D50&lt;'Parâmetros'!$B$7,"Conferir saldo projetado","OK"))</f>
        <v/>
      </c>
    </row>
    <row r="51" ht="21" customHeight="1">
      <c r="A51" s="23">
        <f>IF('Parâmetros'!$B$5="","",'Parâmetros'!$B$5+ROW()-4)</f>
        <v/>
      </c>
      <c r="B51" s="36">
        <f>IF($A51="","",IFERROR(SUMIFS(Movimentos!$I$4:$I$153,Movimentos!$B$4:$B$153,$A51,Movimentos!$D$4:$D$153,"Entrada",Movimentos!$J$4:$J$153,"&lt;&gt;Cancelado"),0))</f>
        <v/>
      </c>
      <c r="C51" s="36">
        <f>IF($A51="","",IFERROR(SUMIFS(Movimentos!$I$4:$I$153,Movimentos!$B$4:$B$153,$A51,Movimentos!$D$4:$D$153,"Saída",Movimentos!$J$4:$J$153,"&lt;&gt;Cancelado"),0))</f>
        <v/>
      </c>
      <c r="D51" s="36">
        <f>IF($A51="","",IFERROR(D50+B51-C51,""))</f>
        <v/>
      </c>
      <c r="E51" s="36">
        <f>IF($A51="","",IFERROR(SUMIFS(Movimentos!$I$4:$I$153,Movimentos!$C$4:$C$153,$A51,Movimentos!$D$4:$D$153,"Entrada",Movimentos!$J$4:$J$153,"Realizado"),0))</f>
        <v/>
      </c>
      <c r="F51" s="36">
        <f>IF($A51="","",IFERROR(SUMIFS(Movimentos!$I$4:$I$153,Movimentos!$C$4:$C$153,$A51,Movimentos!$D$4:$D$153,"Saída",Movimentos!$J$4:$J$153,"Realizado"),0))</f>
        <v/>
      </c>
      <c r="G51" s="36">
        <f>IF($A51="","",IFERROR(G50+E51-F51,""))</f>
        <v/>
      </c>
      <c r="H51" s="21">
        <f>IF($A51="","",IF(D51&lt;'Parâmetros'!$B$7,"Conferir saldo projetado","OK"))</f>
        <v/>
      </c>
    </row>
    <row r="52" ht="21" customHeight="1">
      <c r="A52" s="22">
        <f>IF('Parâmetros'!$B$5="","",'Parâmetros'!$B$5+ROW()-4)</f>
        <v/>
      </c>
      <c r="B52" s="35">
        <f>IF($A52="","",IFERROR(SUMIFS(Movimentos!$I$4:$I$153,Movimentos!$B$4:$B$153,$A52,Movimentos!$D$4:$D$153,"Entrada",Movimentos!$J$4:$J$153,"&lt;&gt;Cancelado"),0))</f>
        <v/>
      </c>
      <c r="C52" s="35">
        <f>IF($A52="","",IFERROR(SUMIFS(Movimentos!$I$4:$I$153,Movimentos!$B$4:$B$153,$A52,Movimentos!$D$4:$D$153,"Saída",Movimentos!$J$4:$J$153,"&lt;&gt;Cancelado"),0))</f>
        <v/>
      </c>
      <c r="D52" s="35">
        <f>IF($A52="","",IFERROR(D51+B52-C52,""))</f>
        <v/>
      </c>
      <c r="E52" s="35">
        <f>IF($A52="","",IFERROR(SUMIFS(Movimentos!$I$4:$I$153,Movimentos!$C$4:$C$153,$A52,Movimentos!$D$4:$D$153,"Entrada",Movimentos!$J$4:$J$153,"Realizado"),0))</f>
        <v/>
      </c>
      <c r="F52" s="35">
        <f>IF($A52="","",IFERROR(SUMIFS(Movimentos!$I$4:$I$153,Movimentos!$C$4:$C$153,$A52,Movimentos!$D$4:$D$153,"Saída",Movimentos!$J$4:$J$153,"Realizado"),0))</f>
        <v/>
      </c>
      <c r="G52" s="35">
        <f>IF($A52="","",IFERROR(G51+E52-F52,""))</f>
        <v/>
      </c>
      <c r="H52" s="19">
        <f>IF($A52="","",IF(D52&lt;'Parâmetros'!$B$7,"Conferir saldo projetado","OK"))</f>
        <v/>
      </c>
    </row>
    <row r="53" ht="21" customHeight="1">
      <c r="A53" s="23">
        <f>IF('Parâmetros'!$B$5="","",'Parâmetros'!$B$5+ROW()-4)</f>
        <v/>
      </c>
      <c r="B53" s="36">
        <f>IF($A53="","",IFERROR(SUMIFS(Movimentos!$I$4:$I$153,Movimentos!$B$4:$B$153,$A53,Movimentos!$D$4:$D$153,"Entrada",Movimentos!$J$4:$J$153,"&lt;&gt;Cancelado"),0))</f>
        <v/>
      </c>
      <c r="C53" s="36">
        <f>IF($A53="","",IFERROR(SUMIFS(Movimentos!$I$4:$I$153,Movimentos!$B$4:$B$153,$A53,Movimentos!$D$4:$D$153,"Saída",Movimentos!$J$4:$J$153,"&lt;&gt;Cancelado"),0))</f>
        <v/>
      </c>
      <c r="D53" s="36">
        <f>IF($A53="","",IFERROR(D52+B53-C53,""))</f>
        <v/>
      </c>
      <c r="E53" s="36">
        <f>IF($A53="","",IFERROR(SUMIFS(Movimentos!$I$4:$I$153,Movimentos!$C$4:$C$153,$A53,Movimentos!$D$4:$D$153,"Entrada",Movimentos!$J$4:$J$153,"Realizado"),0))</f>
        <v/>
      </c>
      <c r="F53" s="36">
        <f>IF($A53="","",IFERROR(SUMIFS(Movimentos!$I$4:$I$153,Movimentos!$C$4:$C$153,$A53,Movimentos!$D$4:$D$153,"Saída",Movimentos!$J$4:$J$153,"Realizado"),0))</f>
        <v/>
      </c>
      <c r="G53" s="36">
        <f>IF($A53="","",IFERROR(G52+E53-F53,""))</f>
        <v/>
      </c>
      <c r="H53" s="21">
        <f>IF($A53="","",IF(D53&lt;'Parâmetros'!$B$7,"Conferir saldo projetado","OK"))</f>
        <v/>
      </c>
    </row>
    <row r="54" ht="21" customHeight="1">
      <c r="A54" s="22">
        <f>IF('Parâmetros'!$B$5="","",'Parâmetros'!$B$5+ROW()-4)</f>
        <v/>
      </c>
      <c r="B54" s="35">
        <f>IF($A54="","",IFERROR(SUMIFS(Movimentos!$I$4:$I$153,Movimentos!$B$4:$B$153,$A54,Movimentos!$D$4:$D$153,"Entrada",Movimentos!$J$4:$J$153,"&lt;&gt;Cancelado"),0))</f>
        <v/>
      </c>
      <c r="C54" s="35">
        <f>IF($A54="","",IFERROR(SUMIFS(Movimentos!$I$4:$I$153,Movimentos!$B$4:$B$153,$A54,Movimentos!$D$4:$D$153,"Saída",Movimentos!$J$4:$J$153,"&lt;&gt;Cancelado"),0))</f>
        <v/>
      </c>
      <c r="D54" s="35">
        <f>IF($A54="","",IFERROR(D53+B54-C54,""))</f>
        <v/>
      </c>
      <c r="E54" s="35">
        <f>IF($A54="","",IFERROR(SUMIFS(Movimentos!$I$4:$I$153,Movimentos!$C$4:$C$153,$A54,Movimentos!$D$4:$D$153,"Entrada",Movimentos!$J$4:$J$153,"Realizado"),0))</f>
        <v/>
      </c>
      <c r="F54" s="35">
        <f>IF($A54="","",IFERROR(SUMIFS(Movimentos!$I$4:$I$153,Movimentos!$C$4:$C$153,$A54,Movimentos!$D$4:$D$153,"Saída",Movimentos!$J$4:$J$153,"Realizado"),0))</f>
        <v/>
      </c>
      <c r="G54" s="35">
        <f>IF($A54="","",IFERROR(G53+E54-F54,""))</f>
        <v/>
      </c>
      <c r="H54" s="19">
        <f>IF($A54="","",IF(D54&lt;'Parâmetros'!$B$7,"Conferir saldo projetado","OK"))</f>
        <v/>
      </c>
    </row>
    <row r="55" ht="21" customHeight="1">
      <c r="A55" s="23">
        <f>IF('Parâmetros'!$B$5="","",'Parâmetros'!$B$5+ROW()-4)</f>
        <v/>
      </c>
      <c r="B55" s="36">
        <f>IF($A55="","",IFERROR(SUMIFS(Movimentos!$I$4:$I$153,Movimentos!$B$4:$B$153,$A55,Movimentos!$D$4:$D$153,"Entrada",Movimentos!$J$4:$J$153,"&lt;&gt;Cancelado"),0))</f>
        <v/>
      </c>
      <c r="C55" s="36">
        <f>IF($A55="","",IFERROR(SUMIFS(Movimentos!$I$4:$I$153,Movimentos!$B$4:$B$153,$A55,Movimentos!$D$4:$D$153,"Saída",Movimentos!$J$4:$J$153,"&lt;&gt;Cancelado"),0))</f>
        <v/>
      </c>
      <c r="D55" s="36">
        <f>IF($A55="","",IFERROR(D54+B55-C55,""))</f>
        <v/>
      </c>
      <c r="E55" s="36">
        <f>IF($A55="","",IFERROR(SUMIFS(Movimentos!$I$4:$I$153,Movimentos!$C$4:$C$153,$A55,Movimentos!$D$4:$D$153,"Entrada",Movimentos!$J$4:$J$153,"Realizado"),0))</f>
        <v/>
      </c>
      <c r="F55" s="36">
        <f>IF($A55="","",IFERROR(SUMIFS(Movimentos!$I$4:$I$153,Movimentos!$C$4:$C$153,$A55,Movimentos!$D$4:$D$153,"Saída",Movimentos!$J$4:$J$153,"Realizado"),0))</f>
        <v/>
      </c>
      <c r="G55" s="36">
        <f>IF($A55="","",IFERROR(G54+E55-F55,""))</f>
        <v/>
      </c>
      <c r="H55" s="21">
        <f>IF($A55="","",IF(D55&lt;'Parâmetros'!$B$7,"Conferir saldo projetado","OK"))</f>
        <v/>
      </c>
    </row>
    <row r="56" ht="21" customHeight="1">
      <c r="A56" s="22">
        <f>IF('Parâmetros'!$B$5="","",'Parâmetros'!$B$5+ROW()-4)</f>
        <v/>
      </c>
      <c r="B56" s="35">
        <f>IF($A56="","",IFERROR(SUMIFS(Movimentos!$I$4:$I$153,Movimentos!$B$4:$B$153,$A56,Movimentos!$D$4:$D$153,"Entrada",Movimentos!$J$4:$J$153,"&lt;&gt;Cancelado"),0))</f>
        <v/>
      </c>
      <c r="C56" s="35">
        <f>IF($A56="","",IFERROR(SUMIFS(Movimentos!$I$4:$I$153,Movimentos!$B$4:$B$153,$A56,Movimentos!$D$4:$D$153,"Saída",Movimentos!$J$4:$J$153,"&lt;&gt;Cancelado"),0))</f>
        <v/>
      </c>
      <c r="D56" s="35">
        <f>IF($A56="","",IFERROR(D55+B56-C56,""))</f>
        <v/>
      </c>
      <c r="E56" s="35">
        <f>IF($A56="","",IFERROR(SUMIFS(Movimentos!$I$4:$I$153,Movimentos!$C$4:$C$153,$A56,Movimentos!$D$4:$D$153,"Entrada",Movimentos!$J$4:$J$153,"Realizado"),0))</f>
        <v/>
      </c>
      <c r="F56" s="35">
        <f>IF($A56="","",IFERROR(SUMIFS(Movimentos!$I$4:$I$153,Movimentos!$C$4:$C$153,$A56,Movimentos!$D$4:$D$153,"Saída",Movimentos!$J$4:$J$153,"Realizado"),0))</f>
        <v/>
      </c>
      <c r="G56" s="35">
        <f>IF($A56="","",IFERROR(G55+E56-F56,""))</f>
        <v/>
      </c>
      <c r="H56" s="19">
        <f>IF($A56="","",IF(D56&lt;'Parâmetros'!$B$7,"Conferir saldo projetado","OK"))</f>
        <v/>
      </c>
    </row>
    <row r="57" ht="21" customHeight="1">
      <c r="A57" s="23">
        <f>IF('Parâmetros'!$B$5="","",'Parâmetros'!$B$5+ROW()-4)</f>
        <v/>
      </c>
      <c r="B57" s="36">
        <f>IF($A57="","",IFERROR(SUMIFS(Movimentos!$I$4:$I$153,Movimentos!$B$4:$B$153,$A57,Movimentos!$D$4:$D$153,"Entrada",Movimentos!$J$4:$J$153,"&lt;&gt;Cancelado"),0))</f>
        <v/>
      </c>
      <c r="C57" s="36">
        <f>IF($A57="","",IFERROR(SUMIFS(Movimentos!$I$4:$I$153,Movimentos!$B$4:$B$153,$A57,Movimentos!$D$4:$D$153,"Saída",Movimentos!$J$4:$J$153,"&lt;&gt;Cancelado"),0))</f>
        <v/>
      </c>
      <c r="D57" s="36">
        <f>IF($A57="","",IFERROR(D56+B57-C57,""))</f>
        <v/>
      </c>
      <c r="E57" s="36">
        <f>IF($A57="","",IFERROR(SUMIFS(Movimentos!$I$4:$I$153,Movimentos!$C$4:$C$153,$A57,Movimentos!$D$4:$D$153,"Entrada",Movimentos!$J$4:$J$153,"Realizado"),0))</f>
        <v/>
      </c>
      <c r="F57" s="36">
        <f>IF($A57="","",IFERROR(SUMIFS(Movimentos!$I$4:$I$153,Movimentos!$C$4:$C$153,$A57,Movimentos!$D$4:$D$153,"Saída",Movimentos!$J$4:$J$153,"Realizado"),0))</f>
        <v/>
      </c>
      <c r="G57" s="36">
        <f>IF($A57="","",IFERROR(G56+E57-F57,""))</f>
        <v/>
      </c>
      <c r="H57" s="21">
        <f>IF($A57="","",IF(D57&lt;'Parâmetros'!$B$7,"Conferir saldo projetado","OK"))</f>
        <v/>
      </c>
    </row>
    <row r="58" ht="21" customHeight="1">
      <c r="A58" s="22">
        <f>IF('Parâmetros'!$B$5="","",'Parâmetros'!$B$5+ROW()-4)</f>
        <v/>
      </c>
      <c r="B58" s="35">
        <f>IF($A58="","",IFERROR(SUMIFS(Movimentos!$I$4:$I$153,Movimentos!$B$4:$B$153,$A58,Movimentos!$D$4:$D$153,"Entrada",Movimentos!$J$4:$J$153,"&lt;&gt;Cancelado"),0))</f>
        <v/>
      </c>
      <c r="C58" s="35">
        <f>IF($A58="","",IFERROR(SUMIFS(Movimentos!$I$4:$I$153,Movimentos!$B$4:$B$153,$A58,Movimentos!$D$4:$D$153,"Saída",Movimentos!$J$4:$J$153,"&lt;&gt;Cancelado"),0))</f>
        <v/>
      </c>
      <c r="D58" s="35">
        <f>IF($A58="","",IFERROR(D57+B58-C58,""))</f>
        <v/>
      </c>
      <c r="E58" s="35">
        <f>IF($A58="","",IFERROR(SUMIFS(Movimentos!$I$4:$I$153,Movimentos!$C$4:$C$153,$A58,Movimentos!$D$4:$D$153,"Entrada",Movimentos!$J$4:$J$153,"Realizado"),0))</f>
        <v/>
      </c>
      <c r="F58" s="35">
        <f>IF($A58="","",IFERROR(SUMIFS(Movimentos!$I$4:$I$153,Movimentos!$C$4:$C$153,$A58,Movimentos!$D$4:$D$153,"Saída",Movimentos!$J$4:$J$153,"Realizado"),0))</f>
        <v/>
      </c>
      <c r="G58" s="35">
        <f>IF($A58="","",IFERROR(G57+E58-F58,""))</f>
        <v/>
      </c>
      <c r="H58" s="19">
        <f>IF($A58="","",IF(D58&lt;'Parâmetros'!$B$7,"Conferir saldo projetado","OK"))</f>
        <v/>
      </c>
    </row>
    <row r="59" ht="21" customHeight="1">
      <c r="A59" s="23">
        <f>IF('Parâmetros'!$B$5="","",'Parâmetros'!$B$5+ROW()-4)</f>
        <v/>
      </c>
      <c r="B59" s="36">
        <f>IF($A59="","",IFERROR(SUMIFS(Movimentos!$I$4:$I$153,Movimentos!$B$4:$B$153,$A59,Movimentos!$D$4:$D$153,"Entrada",Movimentos!$J$4:$J$153,"&lt;&gt;Cancelado"),0))</f>
        <v/>
      </c>
      <c r="C59" s="36">
        <f>IF($A59="","",IFERROR(SUMIFS(Movimentos!$I$4:$I$153,Movimentos!$B$4:$B$153,$A59,Movimentos!$D$4:$D$153,"Saída",Movimentos!$J$4:$J$153,"&lt;&gt;Cancelado"),0))</f>
        <v/>
      </c>
      <c r="D59" s="36">
        <f>IF($A59="","",IFERROR(D58+B59-C59,""))</f>
        <v/>
      </c>
      <c r="E59" s="36">
        <f>IF($A59="","",IFERROR(SUMIFS(Movimentos!$I$4:$I$153,Movimentos!$C$4:$C$153,$A59,Movimentos!$D$4:$D$153,"Entrada",Movimentos!$J$4:$J$153,"Realizado"),0))</f>
        <v/>
      </c>
      <c r="F59" s="36">
        <f>IF($A59="","",IFERROR(SUMIFS(Movimentos!$I$4:$I$153,Movimentos!$C$4:$C$153,$A59,Movimentos!$D$4:$D$153,"Saída",Movimentos!$J$4:$J$153,"Realizado"),0))</f>
        <v/>
      </c>
      <c r="G59" s="36">
        <f>IF($A59="","",IFERROR(G58+E59-F59,""))</f>
        <v/>
      </c>
      <c r="H59" s="21">
        <f>IF($A59="","",IF(D59&lt;'Parâmetros'!$B$7,"Conferir saldo projetado","OK"))</f>
        <v/>
      </c>
    </row>
    <row r="60" ht="21" customHeight="1">
      <c r="A60" s="22">
        <f>IF('Parâmetros'!$B$5="","",'Parâmetros'!$B$5+ROW()-4)</f>
        <v/>
      </c>
      <c r="B60" s="35">
        <f>IF($A60="","",IFERROR(SUMIFS(Movimentos!$I$4:$I$153,Movimentos!$B$4:$B$153,$A60,Movimentos!$D$4:$D$153,"Entrada",Movimentos!$J$4:$J$153,"&lt;&gt;Cancelado"),0))</f>
        <v/>
      </c>
      <c r="C60" s="35">
        <f>IF($A60="","",IFERROR(SUMIFS(Movimentos!$I$4:$I$153,Movimentos!$B$4:$B$153,$A60,Movimentos!$D$4:$D$153,"Saída",Movimentos!$J$4:$J$153,"&lt;&gt;Cancelado"),0))</f>
        <v/>
      </c>
      <c r="D60" s="35">
        <f>IF($A60="","",IFERROR(D59+B60-C60,""))</f>
        <v/>
      </c>
      <c r="E60" s="35">
        <f>IF($A60="","",IFERROR(SUMIFS(Movimentos!$I$4:$I$153,Movimentos!$C$4:$C$153,$A60,Movimentos!$D$4:$D$153,"Entrada",Movimentos!$J$4:$J$153,"Realizado"),0))</f>
        <v/>
      </c>
      <c r="F60" s="35">
        <f>IF($A60="","",IFERROR(SUMIFS(Movimentos!$I$4:$I$153,Movimentos!$C$4:$C$153,$A60,Movimentos!$D$4:$D$153,"Saída",Movimentos!$J$4:$J$153,"Realizado"),0))</f>
        <v/>
      </c>
      <c r="G60" s="35">
        <f>IF($A60="","",IFERROR(G59+E60-F60,""))</f>
        <v/>
      </c>
      <c r="H60" s="19">
        <f>IF($A60="","",IF(D60&lt;'Parâmetros'!$B$7,"Conferir saldo projetado","OK"))</f>
        <v/>
      </c>
    </row>
    <row r="61" ht="21" customHeight="1">
      <c r="A61" s="23">
        <f>IF('Parâmetros'!$B$5="","",'Parâmetros'!$B$5+ROW()-4)</f>
        <v/>
      </c>
      <c r="B61" s="36">
        <f>IF($A61="","",IFERROR(SUMIFS(Movimentos!$I$4:$I$153,Movimentos!$B$4:$B$153,$A61,Movimentos!$D$4:$D$153,"Entrada",Movimentos!$J$4:$J$153,"&lt;&gt;Cancelado"),0))</f>
        <v/>
      </c>
      <c r="C61" s="36">
        <f>IF($A61="","",IFERROR(SUMIFS(Movimentos!$I$4:$I$153,Movimentos!$B$4:$B$153,$A61,Movimentos!$D$4:$D$153,"Saída",Movimentos!$J$4:$J$153,"&lt;&gt;Cancelado"),0))</f>
        <v/>
      </c>
      <c r="D61" s="36">
        <f>IF($A61="","",IFERROR(D60+B61-C61,""))</f>
        <v/>
      </c>
      <c r="E61" s="36">
        <f>IF($A61="","",IFERROR(SUMIFS(Movimentos!$I$4:$I$153,Movimentos!$C$4:$C$153,$A61,Movimentos!$D$4:$D$153,"Entrada",Movimentos!$J$4:$J$153,"Realizado"),0))</f>
        <v/>
      </c>
      <c r="F61" s="36">
        <f>IF($A61="","",IFERROR(SUMIFS(Movimentos!$I$4:$I$153,Movimentos!$C$4:$C$153,$A61,Movimentos!$D$4:$D$153,"Saída",Movimentos!$J$4:$J$153,"Realizado"),0))</f>
        <v/>
      </c>
      <c r="G61" s="36">
        <f>IF($A61="","",IFERROR(G60+E61-F61,""))</f>
        <v/>
      </c>
      <c r="H61" s="21">
        <f>IF($A61="","",IF(D61&lt;'Parâmetros'!$B$7,"Conferir saldo projetado","OK"))</f>
        <v/>
      </c>
    </row>
    <row r="62" ht="21" customHeight="1">
      <c r="A62" s="22">
        <f>IF('Parâmetros'!$B$5="","",'Parâmetros'!$B$5+ROW()-4)</f>
        <v/>
      </c>
      <c r="B62" s="35">
        <f>IF($A62="","",IFERROR(SUMIFS(Movimentos!$I$4:$I$153,Movimentos!$B$4:$B$153,$A62,Movimentos!$D$4:$D$153,"Entrada",Movimentos!$J$4:$J$153,"&lt;&gt;Cancelado"),0))</f>
        <v/>
      </c>
      <c r="C62" s="35">
        <f>IF($A62="","",IFERROR(SUMIFS(Movimentos!$I$4:$I$153,Movimentos!$B$4:$B$153,$A62,Movimentos!$D$4:$D$153,"Saída",Movimentos!$J$4:$J$153,"&lt;&gt;Cancelado"),0))</f>
        <v/>
      </c>
      <c r="D62" s="35">
        <f>IF($A62="","",IFERROR(D61+B62-C62,""))</f>
        <v/>
      </c>
      <c r="E62" s="35">
        <f>IF($A62="","",IFERROR(SUMIFS(Movimentos!$I$4:$I$153,Movimentos!$C$4:$C$153,$A62,Movimentos!$D$4:$D$153,"Entrada",Movimentos!$J$4:$J$153,"Realizado"),0))</f>
        <v/>
      </c>
      <c r="F62" s="35">
        <f>IF($A62="","",IFERROR(SUMIFS(Movimentos!$I$4:$I$153,Movimentos!$C$4:$C$153,$A62,Movimentos!$D$4:$D$153,"Saída",Movimentos!$J$4:$J$153,"Realizado"),0))</f>
        <v/>
      </c>
      <c r="G62" s="35">
        <f>IF($A62="","",IFERROR(G61+E62-F62,""))</f>
        <v/>
      </c>
      <c r="H62" s="19">
        <f>IF($A62="","",IF(D62&lt;'Parâmetros'!$B$7,"Conferir saldo projetado","OK"))</f>
        <v/>
      </c>
    </row>
    <row r="63" ht="21" customHeight="1">
      <c r="A63" s="23">
        <f>IF('Parâmetros'!$B$5="","",'Parâmetros'!$B$5+ROW()-4)</f>
        <v/>
      </c>
      <c r="B63" s="36">
        <f>IF($A63="","",IFERROR(SUMIFS(Movimentos!$I$4:$I$153,Movimentos!$B$4:$B$153,$A63,Movimentos!$D$4:$D$153,"Entrada",Movimentos!$J$4:$J$153,"&lt;&gt;Cancelado"),0))</f>
        <v/>
      </c>
      <c r="C63" s="36">
        <f>IF($A63="","",IFERROR(SUMIFS(Movimentos!$I$4:$I$153,Movimentos!$B$4:$B$153,$A63,Movimentos!$D$4:$D$153,"Saída",Movimentos!$J$4:$J$153,"&lt;&gt;Cancelado"),0))</f>
        <v/>
      </c>
      <c r="D63" s="36">
        <f>IF($A63="","",IFERROR(D62+B63-C63,""))</f>
        <v/>
      </c>
      <c r="E63" s="36">
        <f>IF($A63="","",IFERROR(SUMIFS(Movimentos!$I$4:$I$153,Movimentos!$C$4:$C$153,$A63,Movimentos!$D$4:$D$153,"Entrada",Movimentos!$J$4:$J$153,"Realizado"),0))</f>
        <v/>
      </c>
      <c r="F63" s="36">
        <f>IF($A63="","",IFERROR(SUMIFS(Movimentos!$I$4:$I$153,Movimentos!$C$4:$C$153,$A63,Movimentos!$D$4:$D$153,"Saída",Movimentos!$J$4:$J$153,"Realizado"),0))</f>
        <v/>
      </c>
      <c r="G63" s="36">
        <f>IF($A63="","",IFERROR(G62+E63-F63,""))</f>
        <v/>
      </c>
      <c r="H63" s="21">
        <f>IF($A63="","",IF(D63&lt;'Parâmetros'!$B$7,"Conferir saldo projetado","OK"))</f>
        <v/>
      </c>
    </row>
    <row r="64" ht="21" customHeight="1">
      <c r="A64" s="22">
        <f>IF('Parâmetros'!$B$5="","",'Parâmetros'!$B$5+ROW()-4)</f>
        <v/>
      </c>
      <c r="B64" s="35">
        <f>IF($A64="","",IFERROR(SUMIFS(Movimentos!$I$4:$I$153,Movimentos!$B$4:$B$153,$A64,Movimentos!$D$4:$D$153,"Entrada",Movimentos!$J$4:$J$153,"&lt;&gt;Cancelado"),0))</f>
        <v/>
      </c>
      <c r="C64" s="35">
        <f>IF($A64="","",IFERROR(SUMIFS(Movimentos!$I$4:$I$153,Movimentos!$B$4:$B$153,$A64,Movimentos!$D$4:$D$153,"Saída",Movimentos!$J$4:$J$153,"&lt;&gt;Cancelado"),0))</f>
        <v/>
      </c>
      <c r="D64" s="35">
        <f>IF($A64="","",IFERROR(D63+B64-C64,""))</f>
        <v/>
      </c>
      <c r="E64" s="35">
        <f>IF($A64="","",IFERROR(SUMIFS(Movimentos!$I$4:$I$153,Movimentos!$C$4:$C$153,$A64,Movimentos!$D$4:$D$153,"Entrada",Movimentos!$J$4:$J$153,"Realizado"),0))</f>
        <v/>
      </c>
      <c r="F64" s="35">
        <f>IF($A64="","",IFERROR(SUMIFS(Movimentos!$I$4:$I$153,Movimentos!$C$4:$C$153,$A64,Movimentos!$D$4:$D$153,"Saída",Movimentos!$J$4:$J$153,"Realizado"),0))</f>
        <v/>
      </c>
      <c r="G64" s="35">
        <f>IF($A64="","",IFERROR(G63+E64-F64,""))</f>
        <v/>
      </c>
      <c r="H64" s="19">
        <f>IF($A64="","",IF(D64&lt;'Parâmetros'!$B$7,"Conferir saldo projetado","OK"))</f>
        <v/>
      </c>
    </row>
    <row r="65" ht="21" customHeight="1">
      <c r="A65" s="23">
        <f>IF('Parâmetros'!$B$5="","",'Parâmetros'!$B$5+ROW()-4)</f>
        <v/>
      </c>
      <c r="B65" s="36">
        <f>IF($A65="","",IFERROR(SUMIFS(Movimentos!$I$4:$I$153,Movimentos!$B$4:$B$153,$A65,Movimentos!$D$4:$D$153,"Entrada",Movimentos!$J$4:$J$153,"&lt;&gt;Cancelado"),0))</f>
        <v/>
      </c>
      <c r="C65" s="36">
        <f>IF($A65="","",IFERROR(SUMIFS(Movimentos!$I$4:$I$153,Movimentos!$B$4:$B$153,$A65,Movimentos!$D$4:$D$153,"Saída",Movimentos!$J$4:$J$153,"&lt;&gt;Cancelado"),0))</f>
        <v/>
      </c>
      <c r="D65" s="36">
        <f>IF($A65="","",IFERROR(D64+B65-C65,""))</f>
        <v/>
      </c>
      <c r="E65" s="36">
        <f>IF($A65="","",IFERROR(SUMIFS(Movimentos!$I$4:$I$153,Movimentos!$C$4:$C$153,$A65,Movimentos!$D$4:$D$153,"Entrada",Movimentos!$J$4:$J$153,"Realizado"),0))</f>
        <v/>
      </c>
      <c r="F65" s="36">
        <f>IF($A65="","",IFERROR(SUMIFS(Movimentos!$I$4:$I$153,Movimentos!$C$4:$C$153,$A65,Movimentos!$D$4:$D$153,"Saída",Movimentos!$J$4:$J$153,"Realizado"),0))</f>
        <v/>
      </c>
      <c r="G65" s="36">
        <f>IF($A65="","",IFERROR(G64+E65-F65,""))</f>
        <v/>
      </c>
      <c r="H65" s="21">
        <f>IF($A65="","",IF(D65&lt;'Parâmetros'!$B$7,"Conferir saldo projetado","OK"))</f>
        <v/>
      </c>
    </row>
    <row r="66" ht="21" customHeight="1">
      <c r="A66" s="22">
        <f>IF('Parâmetros'!$B$5="","",'Parâmetros'!$B$5+ROW()-4)</f>
        <v/>
      </c>
      <c r="B66" s="35">
        <f>IF($A66="","",IFERROR(SUMIFS(Movimentos!$I$4:$I$153,Movimentos!$B$4:$B$153,$A66,Movimentos!$D$4:$D$153,"Entrada",Movimentos!$J$4:$J$153,"&lt;&gt;Cancelado"),0))</f>
        <v/>
      </c>
      <c r="C66" s="35">
        <f>IF($A66="","",IFERROR(SUMIFS(Movimentos!$I$4:$I$153,Movimentos!$B$4:$B$153,$A66,Movimentos!$D$4:$D$153,"Saída",Movimentos!$J$4:$J$153,"&lt;&gt;Cancelado"),0))</f>
        <v/>
      </c>
      <c r="D66" s="35">
        <f>IF($A66="","",IFERROR(D65+B66-C66,""))</f>
        <v/>
      </c>
      <c r="E66" s="35">
        <f>IF($A66="","",IFERROR(SUMIFS(Movimentos!$I$4:$I$153,Movimentos!$C$4:$C$153,$A66,Movimentos!$D$4:$D$153,"Entrada",Movimentos!$J$4:$J$153,"Realizado"),0))</f>
        <v/>
      </c>
      <c r="F66" s="35">
        <f>IF($A66="","",IFERROR(SUMIFS(Movimentos!$I$4:$I$153,Movimentos!$C$4:$C$153,$A66,Movimentos!$D$4:$D$153,"Saída",Movimentos!$J$4:$J$153,"Realizado"),0))</f>
        <v/>
      </c>
      <c r="G66" s="35">
        <f>IF($A66="","",IFERROR(G65+E66-F66,""))</f>
        <v/>
      </c>
      <c r="H66" s="19">
        <f>IF($A66="","",IF(D66&lt;'Parâmetros'!$B$7,"Conferir saldo projetado","OK"))</f>
        <v/>
      </c>
    </row>
    <row r="67" ht="21" customHeight="1">
      <c r="A67" s="23">
        <f>IF('Parâmetros'!$B$5="","",'Parâmetros'!$B$5+ROW()-4)</f>
        <v/>
      </c>
      <c r="B67" s="36">
        <f>IF($A67="","",IFERROR(SUMIFS(Movimentos!$I$4:$I$153,Movimentos!$B$4:$B$153,$A67,Movimentos!$D$4:$D$153,"Entrada",Movimentos!$J$4:$J$153,"&lt;&gt;Cancelado"),0))</f>
        <v/>
      </c>
      <c r="C67" s="36">
        <f>IF($A67="","",IFERROR(SUMIFS(Movimentos!$I$4:$I$153,Movimentos!$B$4:$B$153,$A67,Movimentos!$D$4:$D$153,"Saída",Movimentos!$J$4:$J$153,"&lt;&gt;Cancelado"),0))</f>
        <v/>
      </c>
      <c r="D67" s="36">
        <f>IF($A67="","",IFERROR(D66+B67-C67,""))</f>
        <v/>
      </c>
      <c r="E67" s="36">
        <f>IF($A67="","",IFERROR(SUMIFS(Movimentos!$I$4:$I$153,Movimentos!$C$4:$C$153,$A67,Movimentos!$D$4:$D$153,"Entrada",Movimentos!$J$4:$J$153,"Realizado"),0))</f>
        <v/>
      </c>
      <c r="F67" s="36">
        <f>IF($A67="","",IFERROR(SUMIFS(Movimentos!$I$4:$I$153,Movimentos!$C$4:$C$153,$A67,Movimentos!$D$4:$D$153,"Saída",Movimentos!$J$4:$J$153,"Realizado"),0))</f>
        <v/>
      </c>
      <c r="G67" s="36">
        <f>IF($A67="","",IFERROR(G66+E67-F67,""))</f>
        <v/>
      </c>
      <c r="H67" s="21">
        <f>IF($A67="","",IF(D67&lt;'Parâmetros'!$B$7,"Conferir saldo projetado","OK"))</f>
        <v/>
      </c>
    </row>
    <row r="68" ht="21" customHeight="1">
      <c r="A68" s="22">
        <f>IF('Parâmetros'!$B$5="","",'Parâmetros'!$B$5+ROW()-4)</f>
        <v/>
      </c>
      <c r="B68" s="35">
        <f>IF($A68="","",IFERROR(SUMIFS(Movimentos!$I$4:$I$153,Movimentos!$B$4:$B$153,$A68,Movimentos!$D$4:$D$153,"Entrada",Movimentos!$J$4:$J$153,"&lt;&gt;Cancelado"),0))</f>
        <v/>
      </c>
      <c r="C68" s="35">
        <f>IF($A68="","",IFERROR(SUMIFS(Movimentos!$I$4:$I$153,Movimentos!$B$4:$B$153,$A68,Movimentos!$D$4:$D$153,"Saída",Movimentos!$J$4:$J$153,"&lt;&gt;Cancelado"),0))</f>
        <v/>
      </c>
      <c r="D68" s="35">
        <f>IF($A68="","",IFERROR(D67+B68-C68,""))</f>
        <v/>
      </c>
      <c r="E68" s="35">
        <f>IF($A68="","",IFERROR(SUMIFS(Movimentos!$I$4:$I$153,Movimentos!$C$4:$C$153,$A68,Movimentos!$D$4:$D$153,"Entrada",Movimentos!$J$4:$J$153,"Realizado"),0))</f>
        <v/>
      </c>
      <c r="F68" s="35">
        <f>IF($A68="","",IFERROR(SUMIFS(Movimentos!$I$4:$I$153,Movimentos!$C$4:$C$153,$A68,Movimentos!$D$4:$D$153,"Saída",Movimentos!$J$4:$J$153,"Realizado"),0))</f>
        <v/>
      </c>
      <c r="G68" s="35">
        <f>IF($A68="","",IFERROR(G67+E68-F68,""))</f>
        <v/>
      </c>
      <c r="H68" s="19">
        <f>IF($A68="","",IF(D68&lt;'Parâmetros'!$B$7,"Conferir saldo projetado","OK"))</f>
        <v/>
      </c>
    </row>
    <row r="69" ht="21" customHeight="1">
      <c r="A69" s="23">
        <f>IF('Parâmetros'!$B$5="","",'Parâmetros'!$B$5+ROW()-4)</f>
        <v/>
      </c>
      <c r="B69" s="36">
        <f>IF($A69="","",IFERROR(SUMIFS(Movimentos!$I$4:$I$153,Movimentos!$B$4:$B$153,$A69,Movimentos!$D$4:$D$153,"Entrada",Movimentos!$J$4:$J$153,"&lt;&gt;Cancelado"),0))</f>
        <v/>
      </c>
      <c r="C69" s="36">
        <f>IF($A69="","",IFERROR(SUMIFS(Movimentos!$I$4:$I$153,Movimentos!$B$4:$B$153,$A69,Movimentos!$D$4:$D$153,"Saída",Movimentos!$J$4:$J$153,"&lt;&gt;Cancelado"),0))</f>
        <v/>
      </c>
      <c r="D69" s="36">
        <f>IF($A69="","",IFERROR(D68+B69-C69,""))</f>
        <v/>
      </c>
      <c r="E69" s="36">
        <f>IF($A69="","",IFERROR(SUMIFS(Movimentos!$I$4:$I$153,Movimentos!$C$4:$C$153,$A69,Movimentos!$D$4:$D$153,"Entrada",Movimentos!$J$4:$J$153,"Realizado"),0))</f>
        <v/>
      </c>
      <c r="F69" s="36">
        <f>IF($A69="","",IFERROR(SUMIFS(Movimentos!$I$4:$I$153,Movimentos!$C$4:$C$153,$A69,Movimentos!$D$4:$D$153,"Saída",Movimentos!$J$4:$J$153,"Realizado"),0))</f>
        <v/>
      </c>
      <c r="G69" s="36">
        <f>IF($A69="","",IFERROR(G68+E69-F69,""))</f>
        <v/>
      </c>
      <c r="H69" s="21">
        <f>IF($A69="","",IF(D69&lt;'Parâmetros'!$B$7,"Conferir saldo projetado","OK"))</f>
        <v/>
      </c>
    </row>
    <row r="70" ht="21" customHeight="1">
      <c r="A70" s="22">
        <f>IF('Parâmetros'!$B$5="","",'Parâmetros'!$B$5+ROW()-4)</f>
        <v/>
      </c>
      <c r="B70" s="35">
        <f>IF($A70="","",IFERROR(SUMIFS(Movimentos!$I$4:$I$153,Movimentos!$B$4:$B$153,$A70,Movimentos!$D$4:$D$153,"Entrada",Movimentos!$J$4:$J$153,"&lt;&gt;Cancelado"),0))</f>
        <v/>
      </c>
      <c r="C70" s="35">
        <f>IF($A70="","",IFERROR(SUMIFS(Movimentos!$I$4:$I$153,Movimentos!$B$4:$B$153,$A70,Movimentos!$D$4:$D$153,"Saída",Movimentos!$J$4:$J$153,"&lt;&gt;Cancelado"),0))</f>
        <v/>
      </c>
      <c r="D70" s="35">
        <f>IF($A70="","",IFERROR(D69+B70-C70,""))</f>
        <v/>
      </c>
      <c r="E70" s="35">
        <f>IF($A70="","",IFERROR(SUMIFS(Movimentos!$I$4:$I$153,Movimentos!$C$4:$C$153,$A70,Movimentos!$D$4:$D$153,"Entrada",Movimentos!$J$4:$J$153,"Realizado"),0))</f>
        <v/>
      </c>
      <c r="F70" s="35">
        <f>IF($A70="","",IFERROR(SUMIFS(Movimentos!$I$4:$I$153,Movimentos!$C$4:$C$153,$A70,Movimentos!$D$4:$D$153,"Saída",Movimentos!$J$4:$J$153,"Realizado"),0))</f>
        <v/>
      </c>
      <c r="G70" s="35">
        <f>IF($A70="","",IFERROR(G69+E70-F70,""))</f>
        <v/>
      </c>
      <c r="H70" s="19">
        <f>IF($A70="","",IF(D70&lt;'Parâmetros'!$B$7,"Conferir saldo projetado","OK"))</f>
        <v/>
      </c>
    </row>
    <row r="71" ht="21" customHeight="1">
      <c r="A71" s="23">
        <f>IF('Parâmetros'!$B$5="","",'Parâmetros'!$B$5+ROW()-4)</f>
        <v/>
      </c>
      <c r="B71" s="36">
        <f>IF($A71="","",IFERROR(SUMIFS(Movimentos!$I$4:$I$153,Movimentos!$B$4:$B$153,$A71,Movimentos!$D$4:$D$153,"Entrada",Movimentos!$J$4:$J$153,"&lt;&gt;Cancelado"),0))</f>
        <v/>
      </c>
      <c r="C71" s="36">
        <f>IF($A71="","",IFERROR(SUMIFS(Movimentos!$I$4:$I$153,Movimentos!$B$4:$B$153,$A71,Movimentos!$D$4:$D$153,"Saída",Movimentos!$J$4:$J$153,"&lt;&gt;Cancelado"),0))</f>
        <v/>
      </c>
      <c r="D71" s="36">
        <f>IF($A71="","",IFERROR(D70+B71-C71,""))</f>
        <v/>
      </c>
      <c r="E71" s="36">
        <f>IF($A71="","",IFERROR(SUMIFS(Movimentos!$I$4:$I$153,Movimentos!$C$4:$C$153,$A71,Movimentos!$D$4:$D$153,"Entrada",Movimentos!$J$4:$J$153,"Realizado"),0))</f>
        <v/>
      </c>
      <c r="F71" s="36">
        <f>IF($A71="","",IFERROR(SUMIFS(Movimentos!$I$4:$I$153,Movimentos!$C$4:$C$153,$A71,Movimentos!$D$4:$D$153,"Saída",Movimentos!$J$4:$J$153,"Realizado"),0))</f>
        <v/>
      </c>
      <c r="G71" s="36">
        <f>IF($A71="","",IFERROR(G70+E71-F71,""))</f>
        <v/>
      </c>
      <c r="H71" s="21">
        <f>IF($A71="","",IF(D71&lt;'Parâmetros'!$B$7,"Conferir saldo projetado","OK"))</f>
        <v/>
      </c>
    </row>
    <row r="72" ht="21" customHeight="1">
      <c r="A72" s="22">
        <f>IF('Parâmetros'!$B$5="","",'Parâmetros'!$B$5+ROW()-4)</f>
        <v/>
      </c>
      <c r="B72" s="35">
        <f>IF($A72="","",IFERROR(SUMIFS(Movimentos!$I$4:$I$153,Movimentos!$B$4:$B$153,$A72,Movimentos!$D$4:$D$153,"Entrada",Movimentos!$J$4:$J$153,"&lt;&gt;Cancelado"),0))</f>
        <v/>
      </c>
      <c r="C72" s="35">
        <f>IF($A72="","",IFERROR(SUMIFS(Movimentos!$I$4:$I$153,Movimentos!$B$4:$B$153,$A72,Movimentos!$D$4:$D$153,"Saída",Movimentos!$J$4:$J$153,"&lt;&gt;Cancelado"),0))</f>
        <v/>
      </c>
      <c r="D72" s="35">
        <f>IF($A72="","",IFERROR(D71+B72-C72,""))</f>
        <v/>
      </c>
      <c r="E72" s="35">
        <f>IF($A72="","",IFERROR(SUMIFS(Movimentos!$I$4:$I$153,Movimentos!$C$4:$C$153,$A72,Movimentos!$D$4:$D$153,"Entrada",Movimentos!$J$4:$J$153,"Realizado"),0))</f>
        <v/>
      </c>
      <c r="F72" s="35">
        <f>IF($A72="","",IFERROR(SUMIFS(Movimentos!$I$4:$I$153,Movimentos!$C$4:$C$153,$A72,Movimentos!$D$4:$D$153,"Saída",Movimentos!$J$4:$J$153,"Realizado"),0))</f>
        <v/>
      </c>
      <c r="G72" s="35">
        <f>IF($A72="","",IFERROR(G71+E72-F72,""))</f>
        <v/>
      </c>
      <c r="H72" s="19">
        <f>IF($A72="","",IF(D72&lt;'Parâmetros'!$B$7,"Conferir saldo projetado","OK"))</f>
        <v/>
      </c>
    </row>
    <row r="73" ht="21" customHeight="1">
      <c r="A73" s="23">
        <f>IF('Parâmetros'!$B$5="","",'Parâmetros'!$B$5+ROW()-4)</f>
        <v/>
      </c>
      <c r="B73" s="36">
        <f>IF($A73="","",IFERROR(SUMIFS(Movimentos!$I$4:$I$153,Movimentos!$B$4:$B$153,$A73,Movimentos!$D$4:$D$153,"Entrada",Movimentos!$J$4:$J$153,"&lt;&gt;Cancelado"),0))</f>
        <v/>
      </c>
      <c r="C73" s="36">
        <f>IF($A73="","",IFERROR(SUMIFS(Movimentos!$I$4:$I$153,Movimentos!$B$4:$B$153,$A73,Movimentos!$D$4:$D$153,"Saída",Movimentos!$J$4:$J$153,"&lt;&gt;Cancelado"),0))</f>
        <v/>
      </c>
      <c r="D73" s="36">
        <f>IF($A73="","",IFERROR(D72+B73-C73,""))</f>
        <v/>
      </c>
      <c r="E73" s="36">
        <f>IF($A73="","",IFERROR(SUMIFS(Movimentos!$I$4:$I$153,Movimentos!$C$4:$C$153,$A73,Movimentos!$D$4:$D$153,"Entrada",Movimentos!$J$4:$J$153,"Realizado"),0))</f>
        <v/>
      </c>
      <c r="F73" s="36">
        <f>IF($A73="","",IFERROR(SUMIFS(Movimentos!$I$4:$I$153,Movimentos!$C$4:$C$153,$A73,Movimentos!$D$4:$D$153,"Saída",Movimentos!$J$4:$J$153,"Realizado"),0))</f>
        <v/>
      </c>
      <c r="G73" s="36">
        <f>IF($A73="","",IFERROR(G72+E73-F73,""))</f>
        <v/>
      </c>
      <c r="H73" s="21">
        <f>IF($A73="","",IF(D73&lt;'Parâmetros'!$B$7,"Conferir saldo projetado","OK"))</f>
        <v/>
      </c>
    </row>
    <row r="74" ht="21" customHeight="1">
      <c r="A74" s="22">
        <f>IF('Parâmetros'!$B$5="","",'Parâmetros'!$B$5+ROW()-4)</f>
        <v/>
      </c>
      <c r="B74" s="35">
        <f>IF($A74="","",IFERROR(SUMIFS(Movimentos!$I$4:$I$153,Movimentos!$B$4:$B$153,$A74,Movimentos!$D$4:$D$153,"Entrada",Movimentos!$J$4:$J$153,"&lt;&gt;Cancelado"),0))</f>
        <v/>
      </c>
      <c r="C74" s="35">
        <f>IF($A74="","",IFERROR(SUMIFS(Movimentos!$I$4:$I$153,Movimentos!$B$4:$B$153,$A74,Movimentos!$D$4:$D$153,"Saída",Movimentos!$J$4:$J$153,"&lt;&gt;Cancelado"),0))</f>
        <v/>
      </c>
      <c r="D74" s="35">
        <f>IF($A74="","",IFERROR(D73+B74-C74,""))</f>
        <v/>
      </c>
      <c r="E74" s="35">
        <f>IF($A74="","",IFERROR(SUMIFS(Movimentos!$I$4:$I$153,Movimentos!$C$4:$C$153,$A74,Movimentos!$D$4:$D$153,"Entrada",Movimentos!$J$4:$J$153,"Realizado"),0))</f>
        <v/>
      </c>
      <c r="F74" s="35">
        <f>IF($A74="","",IFERROR(SUMIFS(Movimentos!$I$4:$I$153,Movimentos!$C$4:$C$153,$A74,Movimentos!$D$4:$D$153,"Saída",Movimentos!$J$4:$J$153,"Realizado"),0))</f>
        <v/>
      </c>
      <c r="G74" s="35">
        <f>IF($A74="","",IFERROR(G73+E74-F74,""))</f>
        <v/>
      </c>
      <c r="H74" s="19">
        <f>IF($A74="","",IF(D74&lt;'Parâmetros'!$B$7,"Conferir saldo projetado","OK"))</f>
        <v/>
      </c>
    </row>
    <row r="75" ht="21" customHeight="1">
      <c r="A75" s="23">
        <f>IF('Parâmetros'!$B$5="","",'Parâmetros'!$B$5+ROW()-4)</f>
        <v/>
      </c>
      <c r="B75" s="36">
        <f>IF($A75="","",IFERROR(SUMIFS(Movimentos!$I$4:$I$153,Movimentos!$B$4:$B$153,$A75,Movimentos!$D$4:$D$153,"Entrada",Movimentos!$J$4:$J$153,"&lt;&gt;Cancelado"),0))</f>
        <v/>
      </c>
      <c r="C75" s="36">
        <f>IF($A75="","",IFERROR(SUMIFS(Movimentos!$I$4:$I$153,Movimentos!$B$4:$B$153,$A75,Movimentos!$D$4:$D$153,"Saída",Movimentos!$J$4:$J$153,"&lt;&gt;Cancelado"),0))</f>
        <v/>
      </c>
      <c r="D75" s="36">
        <f>IF($A75="","",IFERROR(D74+B75-C75,""))</f>
        <v/>
      </c>
      <c r="E75" s="36">
        <f>IF($A75="","",IFERROR(SUMIFS(Movimentos!$I$4:$I$153,Movimentos!$C$4:$C$153,$A75,Movimentos!$D$4:$D$153,"Entrada",Movimentos!$J$4:$J$153,"Realizado"),0))</f>
        <v/>
      </c>
      <c r="F75" s="36">
        <f>IF($A75="","",IFERROR(SUMIFS(Movimentos!$I$4:$I$153,Movimentos!$C$4:$C$153,$A75,Movimentos!$D$4:$D$153,"Saída",Movimentos!$J$4:$J$153,"Realizado"),0))</f>
        <v/>
      </c>
      <c r="G75" s="36">
        <f>IF($A75="","",IFERROR(G74+E75-F75,""))</f>
        <v/>
      </c>
      <c r="H75" s="21">
        <f>IF($A75="","",IF(D75&lt;'Parâmetros'!$B$7,"Conferir saldo projetado","OK"))</f>
        <v/>
      </c>
    </row>
    <row r="76" ht="21" customHeight="1">
      <c r="A76" s="22">
        <f>IF('Parâmetros'!$B$5="","",'Parâmetros'!$B$5+ROW()-4)</f>
        <v/>
      </c>
      <c r="B76" s="35">
        <f>IF($A76="","",IFERROR(SUMIFS(Movimentos!$I$4:$I$153,Movimentos!$B$4:$B$153,$A76,Movimentos!$D$4:$D$153,"Entrada",Movimentos!$J$4:$J$153,"&lt;&gt;Cancelado"),0))</f>
        <v/>
      </c>
      <c r="C76" s="35">
        <f>IF($A76="","",IFERROR(SUMIFS(Movimentos!$I$4:$I$153,Movimentos!$B$4:$B$153,$A76,Movimentos!$D$4:$D$153,"Saída",Movimentos!$J$4:$J$153,"&lt;&gt;Cancelado"),0))</f>
        <v/>
      </c>
      <c r="D76" s="35">
        <f>IF($A76="","",IFERROR(D75+B76-C76,""))</f>
        <v/>
      </c>
      <c r="E76" s="35">
        <f>IF($A76="","",IFERROR(SUMIFS(Movimentos!$I$4:$I$153,Movimentos!$C$4:$C$153,$A76,Movimentos!$D$4:$D$153,"Entrada",Movimentos!$J$4:$J$153,"Realizado"),0))</f>
        <v/>
      </c>
      <c r="F76" s="35">
        <f>IF($A76="","",IFERROR(SUMIFS(Movimentos!$I$4:$I$153,Movimentos!$C$4:$C$153,$A76,Movimentos!$D$4:$D$153,"Saída",Movimentos!$J$4:$J$153,"Realizado"),0))</f>
        <v/>
      </c>
      <c r="G76" s="35">
        <f>IF($A76="","",IFERROR(G75+E76-F76,""))</f>
        <v/>
      </c>
      <c r="H76" s="19">
        <f>IF($A76="","",IF(D76&lt;'Parâmetros'!$B$7,"Conferir saldo projetado","OK"))</f>
        <v/>
      </c>
    </row>
    <row r="77" ht="21" customHeight="1">
      <c r="A77" s="23">
        <f>IF('Parâmetros'!$B$5="","",'Parâmetros'!$B$5+ROW()-4)</f>
        <v/>
      </c>
      <c r="B77" s="36">
        <f>IF($A77="","",IFERROR(SUMIFS(Movimentos!$I$4:$I$153,Movimentos!$B$4:$B$153,$A77,Movimentos!$D$4:$D$153,"Entrada",Movimentos!$J$4:$J$153,"&lt;&gt;Cancelado"),0))</f>
        <v/>
      </c>
      <c r="C77" s="36">
        <f>IF($A77="","",IFERROR(SUMIFS(Movimentos!$I$4:$I$153,Movimentos!$B$4:$B$153,$A77,Movimentos!$D$4:$D$153,"Saída",Movimentos!$J$4:$J$153,"&lt;&gt;Cancelado"),0))</f>
        <v/>
      </c>
      <c r="D77" s="36">
        <f>IF($A77="","",IFERROR(D76+B77-C77,""))</f>
        <v/>
      </c>
      <c r="E77" s="36">
        <f>IF($A77="","",IFERROR(SUMIFS(Movimentos!$I$4:$I$153,Movimentos!$C$4:$C$153,$A77,Movimentos!$D$4:$D$153,"Entrada",Movimentos!$J$4:$J$153,"Realizado"),0))</f>
        <v/>
      </c>
      <c r="F77" s="36">
        <f>IF($A77="","",IFERROR(SUMIFS(Movimentos!$I$4:$I$153,Movimentos!$C$4:$C$153,$A77,Movimentos!$D$4:$D$153,"Saída",Movimentos!$J$4:$J$153,"Realizado"),0))</f>
        <v/>
      </c>
      <c r="G77" s="36">
        <f>IF($A77="","",IFERROR(G76+E77-F77,""))</f>
        <v/>
      </c>
      <c r="H77" s="21">
        <f>IF($A77="","",IF(D77&lt;'Parâmetros'!$B$7,"Conferir saldo projetado","OK"))</f>
        <v/>
      </c>
    </row>
    <row r="78" ht="21" customHeight="1">
      <c r="A78" s="22">
        <f>IF('Parâmetros'!$B$5="","",'Parâmetros'!$B$5+ROW()-4)</f>
        <v/>
      </c>
      <c r="B78" s="35">
        <f>IF($A78="","",IFERROR(SUMIFS(Movimentos!$I$4:$I$153,Movimentos!$B$4:$B$153,$A78,Movimentos!$D$4:$D$153,"Entrada",Movimentos!$J$4:$J$153,"&lt;&gt;Cancelado"),0))</f>
        <v/>
      </c>
      <c r="C78" s="35">
        <f>IF($A78="","",IFERROR(SUMIFS(Movimentos!$I$4:$I$153,Movimentos!$B$4:$B$153,$A78,Movimentos!$D$4:$D$153,"Saída",Movimentos!$J$4:$J$153,"&lt;&gt;Cancelado"),0))</f>
        <v/>
      </c>
      <c r="D78" s="35">
        <f>IF($A78="","",IFERROR(D77+B78-C78,""))</f>
        <v/>
      </c>
      <c r="E78" s="35">
        <f>IF($A78="","",IFERROR(SUMIFS(Movimentos!$I$4:$I$153,Movimentos!$C$4:$C$153,$A78,Movimentos!$D$4:$D$153,"Entrada",Movimentos!$J$4:$J$153,"Realizado"),0))</f>
        <v/>
      </c>
      <c r="F78" s="35">
        <f>IF($A78="","",IFERROR(SUMIFS(Movimentos!$I$4:$I$153,Movimentos!$C$4:$C$153,$A78,Movimentos!$D$4:$D$153,"Saída",Movimentos!$J$4:$J$153,"Realizado"),0))</f>
        <v/>
      </c>
      <c r="G78" s="35">
        <f>IF($A78="","",IFERROR(G77+E78-F78,""))</f>
        <v/>
      </c>
      <c r="H78" s="19">
        <f>IF($A78="","",IF(D78&lt;'Parâmetros'!$B$7,"Conferir saldo projetado","OK"))</f>
        <v/>
      </c>
    </row>
    <row r="79" ht="21" customHeight="1">
      <c r="A79" s="23">
        <f>IF('Parâmetros'!$B$5="","",'Parâmetros'!$B$5+ROW()-4)</f>
        <v/>
      </c>
      <c r="B79" s="36">
        <f>IF($A79="","",IFERROR(SUMIFS(Movimentos!$I$4:$I$153,Movimentos!$B$4:$B$153,$A79,Movimentos!$D$4:$D$153,"Entrada",Movimentos!$J$4:$J$153,"&lt;&gt;Cancelado"),0))</f>
        <v/>
      </c>
      <c r="C79" s="36">
        <f>IF($A79="","",IFERROR(SUMIFS(Movimentos!$I$4:$I$153,Movimentos!$B$4:$B$153,$A79,Movimentos!$D$4:$D$153,"Saída",Movimentos!$J$4:$J$153,"&lt;&gt;Cancelado"),0))</f>
        <v/>
      </c>
      <c r="D79" s="36">
        <f>IF($A79="","",IFERROR(D78+B79-C79,""))</f>
        <v/>
      </c>
      <c r="E79" s="36">
        <f>IF($A79="","",IFERROR(SUMIFS(Movimentos!$I$4:$I$153,Movimentos!$C$4:$C$153,$A79,Movimentos!$D$4:$D$153,"Entrada",Movimentos!$J$4:$J$153,"Realizado"),0))</f>
        <v/>
      </c>
      <c r="F79" s="36">
        <f>IF($A79="","",IFERROR(SUMIFS(Movimentos!$I$4:$I$153,Movimentos!$C$4:$C$153,$A79,Movimentos!$D$4:$D$153,"Saída",Movimentos!$J$4:$J$153,"Realizado"),0))</f>
        <v/>
      </c>
      <c r="G79" s="36">
        <f>IF($A79="","",IFERROR(G78+E79-F79,""))</f>
        <v/>
      </c>
      <c r="H79" s="21">
        <f>IF($A79="","",IF(D79&lt;'Parâmetros'!$B$7,"Conferir saldo projetado","OK"))</f>
        <v/>
      </c>
    </row>
    <row r="80" ht="21" customHeight="1">
      <c r="A80" s="22">
        <f>IF('Parâmetros'!$B$5="","",'Parâmetros'!$B$5+ROW()-4)</f>
        <v/>
      </c>
      <c r="B80" s="35">
        <f>IF($A80="","",IFERROR(SUMIFS(Movimentos!$I$4:$I$153,Movimentos!$B$4:$B$153,$A80,Movimentos!$D$4:$D$153,"Entrada",Movimentos!$J$4:$J$153,"&lt;&gt;Cancelado"),0))</f>
        <v/>
      </c>
      <c r="C80" s="35">
        <f>IF($A80="","",IFERROR(SUMIFS(Movimentos!$I$4:$I$153,Movimentos!$B$4:$B$153,$A80,Movimentos!$D$4:$D$153,"Saída",Movimentos!$J$4:$J$153,"&lt;&gt;Cancelado"),0))</f>
        <v/>
      </c>
      <c r="D80" s="35">
        <f>IF($A80="","",IFERROR(D79+B80-C80,""))</f>
        <v/>
      </c>
      <c r="E80" s="35">
        <f>IF($A80="","",IFERROR(SUMIFS(Movimentos!$I$4:$I$153,Movimentos!$C$4:$C$153,$A80,Movimentos!$D$4:$D$153,"Entrada",Movimentos!$J$4:$J$153,"Realizado"),0))</f>
        <v/>
      </c>
      <c r="F80" s="35">
        <f>IF($A80="","",IFERROR(SUMIFS(Movimentos!$I$4:$I$153,Movimentos!$C$4:$C$153,$A80,Movimentos!$D$4:$D$153,"Saída",Movimentos!$J$4:$J$153,"Realizado"),0))</f>
        <v/>
      </c>
      <c r="G80" s="35">
        <f>IF($A80="","",IFERROR(G79+E80-F80,""))</f>
        <v/>
      </c>
      <c r="H80" s="19">
        <f>IF($A80="","",IF(D80&lt;'Parâmetros'!$B$7,"Conferir saldo projetado","OK"))</f>
        <v/>
      </c>
    </row>
    <row r="81" ht="21" customHeight="1">
      <c r="A81" s="23">
        <f>IF('Parâmetros'!$B$5="","",'Parâmetros'!$B$5+ROW()-4)</f>
        <v/>
      </c>
      <c r="B81" s="36">
        <f>IF($A81="","",IFERROR(SUMIFS(Movimentos!$I$4:$I$153,Movimentos!$B$4:$B$153,$A81,Movimentos!$D$4:$D$153,"Entrada",Movimentos!$J$4:$J$153,"&lt;&gt;Cancelado"),0))</f>
        <v/>
      </c>
      <c r="C81" s="36">
        <f>IF($A81="","",IFERROR(SUMIFS(Movimentos!$I$4:$I$153,Movimentos!$B$4:$B$153,$A81,Movimentos!$D$4:$D$153,"Saída",Movimentos!$J$4:$J$153,"&lt;&gt;Cancelado"),0))</f>
        <v/>
      </c>
      <c r="D81" s="36">
        <f>IF($A81="","",IFERROR(D80+B81-C81,""))</f>
        <v/>
      </c>
      <c r="E81" s="36">
        <f>IF($A81="","",IFERROR(SUMIFS(Movimentos!$I$4:$I$153,Movimentos!$C$4:$C$153,$A81,Movimentos!$D$4:$D$153,"Entrada",Movimentos!$J$4:$J$153,"Realizado"),0))</f>
        <v/>
      </c>
      <c r="F81" s="36">
        <f>IF($A81="","",IFERROR(SUMIFS(Movimentos!$I$4:$I$153,Movimentos!$C$4:$C$153,$A81,Movimentos!$D$4:$D$153,"Saída",Movimentos!$J$4:$J$153,"Realizado"),0))</f>
        <v/>
      </c>
      <c r="G81" s="36">
        <f>IF($A81="","",IFERROR(G80+E81-F81,""))</f>
        <v/>
      </c>
      <c r="H81" s="21">
        <f>IF($A81="","",IF(D81&lt;'Parâmetros'!$B$7,"Conferir saldo projetado","OK"))</f>
        <v/>
      </c>
    </row>
    <row r="82" ht="21" customHeight="1">
      <c r="A82" s="22">
        <f>IF('Parâmetros'!$B$5="","",'Parâmetros'!$B$5+ROW()-4)</f>
        <v/>
      </c>
      <c r="B82" s="35">
        <f>IF($A82="","",IFERROR(SUMIFS(Movimentos!$I$4:$I$153,Movimentos!$B$4:$B$153,$A82,Movimentos!$D$4:$D$153,"Entrada",Movimentos!$J$4:$J$153,"&lt;&gt;Cancelado"),0))</f>
        <v/>
      </c>
      <c r="C82" s="35">
        <f>IF($A82="","",IFERROR(SUMIFS(Movimentos!$I$4:$I$153,Movimentos!$B$4:$B$153,$A82,Movimentos!$D$4:$D$153,"Saída",Movimentos!$J$4:$J$153,"&lt;&gt;Cancelado"),0))</f>
        <v/>
      </c>
      <c r="D82" s="35">
        <f>IF($A82="","",IFERROR(D81+B82-C82,""))</f>
        <v/>
      </c>
      <c r="E82" s="35">
        <f>IF($A82="","",IFERROR(SUMIFS(Movimentos!$I$4:$I$153,Movimentos!$C$4:$C$153,$A82,Movimentos!$D$4:$D$153,"Entrada",Movimentos!$J$4:$J$153,"Realizado"),0))</f>
        <v/>
      </c>
      <c r="F82" s="35">
        <f>IF($A82="","",IFERROR(SUMIFS(Movimentos!$I$4:$I$153,Movimentos!$C$4:$C$153,$A82,Movimentos!$D$4:$D$153,"Saída",Movimentos!$J$4:$J$153,"Realizado"),0))</f>
        <v/>
      </c>
      <c r="G82" s="35">
        <f>IF($A82="","",IFERROR(G81+E82-F82,""))</f>
        <v/>
      </c>
      <c r="H82" s="19">
        <f>IF($A82="","",IF(D82&lt;'Parâmetros'!$B$7,"Conferir saldo projetado","OK"))</f>
        <v/>
      </c>
    </row>
    <row r="83" ht="21" customHeight="1">
      <c r="A83" s="23">
        <f>IF('Parâmetros'!$B$5="","",'Parâmetros'!$B$5+ROW()-4)</f>
        <v/>
      </c>
      <c r="B83" s="36">
        <f>IF($A83="","",IFERROR(SUMIFS(Movimentos!$I$4:$I$153,Movimentos!$B$4:$B$153,$A83,Movimentos!$D$4:$D$153,"Entrada",Movimentos!$J$4:$J$153,"&lt;&gt;Cancelado"),0))</f>
        <v/>
      </c>
      <c r="C83" s="36">
        <f>IF($A83="","",IFERROR(SUMIFS(Movimentos!$I$4:$I$153,Movimentos!$B$4:$B$153,$A83,Movimentos!$D$4:$D$153,"Saída",Movimentos!$J$4:$J$153,"&lt;&gt;Cancelado"),0))</f>
        <v/>
      </c>
      <c r="D83" s="36">
        <f>IF($A83="","",IFERROR(D82+B83-C83,""))</f>
        <v/>
      </c>
      <c r="E83" s="36">
        <f>IF($A83="","",IFERROR(SUMIFS(Movimentos!$I$4:$I$153,Movimentos!$C$4:$C$153,$A83,Movimentos!$D$4:$D$153,"Entrada",Movimentos!$J$4:$J$153,"Realizado"),0))</f>
        <v/>
      </c>
      <c r="F83" s="36">
        <f>IF($A83="","",IFERROR(SUMIFS(Movimentos!$I$4:$I$153,Movimentos!$C$4:$C$153,$A83,Movimentos!$D$4:$D$153,"Saída",Movimentos!$J$4:$J$153,"Realizado"),0))</f>
        <v/>
      </c>
      <c r="G83" s="36">
        <f>IF($A83="","",IFERROR(G82+E83-F83,""))</f>
        <v/>
      </c>
      <c r="H83" s="21">
        <f>IF($A83="","",IF(D83&lt;'Parâmetros'!$B$7,"Conferir saldo projetado","OK"))</f>
        <v/>
      </c>
    </row>
    <row r="84" ht="21" customHeight="1">
      <c r="A84" s="22">
        <f>IF('Parâmetros'!$B$5="","",'Parâmetros'!$B$5+ROW()-4)</f>
        <v/>
      </c>
      <c r="B84" s="35">
        <f>IF($A84="","",IFERROR(SUMIFS(Movimentos!$I$4:$I$153,Movimentos!$B$4:$B$153,$A84,Movimentos!$D$4:$D$153,"Entrada",Movimentos!$J$4:$J$153,"&lt;&gt;Cancelado"),0))</f>
        <v/>
      </c>
      <c r="C84" s="35">
        <f>IF($A84="","",IFERROR(SUMIFS(Movimentos!$I$4:$I$153,Movimentos!$B$4:$B$153,$A84,Movimentos!$D$4:$D$153,"Saída",Movimentos!$J$4:$J$153,"&lt;&gt;Cancelado"),0))</f>
        <v/>
      </c>
      <c r="D84" s="35">
        <f>IF($A84="","",IFERROR(D83+B84-C84,""))</f>
        <v/>
      </c>
      <c r="E84" s="35">
        <f>IF($A84="","",IFERROR(SUMIFS(Movimentos!$I$4:$I$153,Movimentos!$C$4:$C$153,$A84,Movimentos!$D$4:$D$153,"Entrada",Movimentos!$J$4:$J$153,"Realizado"),0))</f>
        <v/>
      </c>
      <c r="F84" s="35">
        <f>IF($A84="","",IFERROR(SUMIFS(Movimentos!$I$4:$I$153,Movimentos!$C$4:$C$153,$A84,Movimentos!$D$4:$D$153,"Saída",Movimentos!$J$4:$J$153,"Realizado"),0))</f>
        <v/>
      </c>
      <c r="G84" s="35">
        <f>IF($A84="","",IFERROR(G83+E84-F84,""))</f>
        <v/>
      </c>
      <c r="H84" s="19">
        <f>IF($A84="","",IF(D84&lt;'Parâmetros'!$B$7,"Conferir saldo projetado","OK"))</f>
        <v/>
      </c>
    </row>
    <row r="85" ht="21" customHeight="1">
      <c r="A85" s="23">
        <f>IF('Parâmetros'!$B$5="","",'Parâmetros'!$B$5+ROW()-4)</f>
        <v/>
      </c>
      <c r="B85" s="36">
        <f>IF($A85="","",IFERROR(SUMIFS(Movimentos!$I$4:$I$153,Movimentos!$B$4:$B$153,$A85,Movimentos!$D$4:$D$153,"Entrada",Movimentos!$J$4:$J$153,"&lt;&gt;Cancelado"),0))</f>
        <v/>
      </c>
      <c r="C85" s="36">
        <f>IF($A85="","",IFERROR(SUMIFS(Movimentos!$I$4:$I$153,Movimentos!$B$4:$B$153,$A85,Movimentos!$D$4:$D$153,"Saída",Movimentos!$J$4:$J$153,"&lt;&gt;Cancelado"),0))</f>
        <v/>
      </c>
      <c r="D85" s="36">
        <f>IF($A85="","",IFERROR(D84+B85-C85,""))</f>
        <v/>
      </c>
      <c r="E85" s="36">
        <f>IF($A85="","",IFERROR(SUMIFS(Movimentos!$I$4:$I$153,Movimentos!$C$4:$C$153,$A85,Movimentos!$D$4:$D$153,"Entrada",Movimentos!$J$4:$J$153,"Realizado"),0))</f>
        <v/>
      </c>
      <c r="F85" s="36">
        <f>IF($A85="","",IFERROR(SUMIFS(Movimentos!$I$4:$I$153,Movimentos!$C$4:$C$153,$A85,Movimentos!$D$4:$D$153,"Saída",Movimentos!$J$4:$J$153,"Realizado"),0))</f>
        <v/>
      </c>
      <c r="G85" s="36">
        <f>IF($A85="","",IFERROR(G84+E85-F85,""))</f>
        <v/>
      </c>
      <c r="H85" s="21">
        <f>IF($A85="","",IF(D85&lt;'Parâmetros'!$B$7,"Conferir saldo projetado","OK"))</f>
        <v/>
      </c>
    </row>
    <row r="86" ht="21" customHeight="1">
      <c r="A86" s="22">
        <f>IF('Parâmetros'!$B$5="","",'Parâmetros'!$B$5+ROW()-4)</f>
        <v/>
      </c>
      <c r="B86" s="35">
        <f>IF($A86="","",IFERROR(SUMIFS(Movimentos!$I$4:$I$153,Movimentos!$B$4:$B$153,$A86,Movimentos!$D$4:$D$153,"Entrada",Movimentos!$J$4:$J$153,"&lt;&gt;Cancelado"),0))</f>
        <v/>
      </c>
      <c r="C86" s="35">
        <f>IF($A86="","",IFERROR(SUMIFS(Movimentos!$I$4:$I$153,Movimentos!$B$4:$B$153,$A86,Movimentos!$D$4:$D$153,"Saída",Movimentos!$J$4:$J$153,"&lt;&gt;Cancelado"),0))</f>
        <v/>
      </c>
      <c r="D86" s="35">
        <f>IF($A86="","",IFERROR(D85+B86-C86,""))</f>
        <v/>
      </c>
      <c r="E86" s="35">
        <f>IF($A86="","",IFERROR(SUMIFS(Movimentos!$I$4:$I$153,Movimentos!$C$4:$C$153,$A86,Movimentos!$D$4:$D$153,"Entrada",Movimentos!$J$4:$J$153,"Realizado"),0))</f>
        <v/>
      </c>
      <c r="F86" s="35">
        <f>IF($A86="","",IFERROR(SUMIFS(Movimentos!$I$4:$I$153,Movimentos!$C$4:$C$153,$A86,Movimentos!$D$4:$D$153,"Saída",Movimentos!$J$4:$J$153,"Realizado"),0))</f>
        <v/>
      </c>
      <c r="G86" s="35">
        <f>IF($A86="","",IFERROR(G85+E86-F86,""))</f>
        <v/>
      </c>
      <c r="H86" s="19">
        <f>IF($A86="","",IF(D86&lt;'Parâmetros'!$B$7,"Conferir saldo projetado","OK"))</f>
        <v/>
      </c>
    </row>
    <row r="87" ht="21" customHeight="1">
      <c r="A87" s="23">
        <f>IF('Parâmetros'!$B$5="","",'Parâmetros'!$B$5+ROW()-4)</f>
        <v/>
      </c>
      <c r="B87" s="36">
        <f>IF($A87="","",IFERROR(SUMIFS(Movimentos!$I$4:$I$153,Movimentos!$B$4:$B$153,$A87,Movimentos!$D$4:$D$153,"Entrada",Movimentos!$J$4:$J$153,"&lt;&gt;Cancelado"),0))</f>
        <v/>
      </c>
      <c r="C87" s="36">
        <f>IF($A87="","",IFERROR(SUMIFS(Movimentos!$I$4:$I$153,Movimentos!$B$4:$B$153,$A87,Movimentos!$D$4:$D$153,"Saída",Movimentos!$J$4:$J$153,"&lt;&gt;Cancelado"),0))</f>
        <v/>
      </c>
      <c r="D87" s="36">
        <f>IF($A87="","",IFERROR(D86+B87-C87,""))</f>
        <v/>
      </c>
      <c r="E87" s="36">
        <f>IF($A87="","",IFERROR(SUMIFS(Movimentos!$I$4:$I$153,Movimentos!$C$4:$C$153,$A87,Movimentos!$D$4:$D$153,"Entrada",Movimentos!$J$4:$J$153,"Realizado"),0))</f>
        <v/>
      </c>
      <c r="F87" s="36">
        <f>IF($A87="","",IFERROR(SUMIFS(Movimentos!$I$4:$I$153,Movimentos!$C$4:$C$153,$A87,Movimentos!$D$4:$D$153,"Saída",Movimentos!$J$4:$J$153,"Realizado"),0))</f>
        <v/>
      </c>
      <c r="G87" s="36">
        <f>IF($A87="","",IFERROR(G86+E87-F87,""))</f>
        <v/>
      </c>
      <c r="H87" s="21">
        <f>IF($A87="","",IF(D87&lt;'Parâmetros'!$B$7,"Conferir saldo projetado","OK"))</f>
        <v/>
      </c>
    </row>
    <row r="88" ht="21" customHeight="1">
      <c r="A88" s="22">
        <f>IF('Parâmetros'!$B$5="","",'Parâmetros'!$B$5+ROW()-4)</f>
        <v/>
      </c>
      <c r="B88" s="35">
        <f>IF($A88="","",IFERROR(SUMIFS(Movimentos!$I$4:$I$153,Movimentos!$B$4:$B$153,$A88,Movimentos!$D$4:$D$153,"Entrada",Movimentos!$J$4:$J$153,"&lt;&gt;Cancelado"),0))</f>
        <v/>
      </c>
      <c r="C88" s="35">
        <f>IF($A88="","",IFERROR(SUMIFS(Movimentos!$I$4:$I$153,Movimentos!$B$4:$B$153,$A88,Movimentos!$D$4:$D$153,"Saída",Movimentos!$J$4:$J$153,"&lt;&gt;Cancelado"),0))</f>
        <v/>
      </c>
      <c r="D88" s="35">
        <f>IF($A88="","",IFERROR(D87+B88-C88,""))</f>
        <v/>
      </c>
      <c r="E88" s="35">
        <f>IF($A88="","",IFERROR(SUMIFS(Movimentos!$I$4:$I$153,Movimentos!$C$4:$C$153,$A88,Movimentos!$D$4:$D$153,"Entrada",Movimentos!$J$4:$J$153,"Realizado"),0))</f>
        <v/>
      </c>
      <c r="F88" s="35">
        <f>IF($A88="","",IFERROR(SUMIFS(Movimentos!$I$4:$I$153,Movimentos!$C$4:$C$153,$A88,Movimentos!$D$4:$D$153,"Saída",Movimentos!$J$4:$J$153,"Realizado"),0))</f>
        <v/>
      </c>
      <c r="G88" s="35">
        <f>IF($A88="","",IFERROR(G87+E88-F88,""))</f>
        <v/>
      </c>
      <c r="H88" s="19">
        <f>IF($A88="","",IF(D88&lt;'Parâmetros'!$B$7,"Conferir saldo projetado","OK"))</f>
        <v/>
      </c>
    </row>
    <row r="89" ht="21" customHeight="1">
      <c r="A89" s="23">
        <f>IF('Parâmetros'!$B$5="","",'Parâmetros'!$B$5+ROW()-4)</f>
        <v/>
      </c>
      <c r="B89" s="36">
        <f>IF($A89="","",IFERROR(SUMIFS(Movimentos!$I$4:$I$153,Movimentos!$B$4:$B$153,$A89,Movimentos!$D$4:$D$153,"Entrada",Movimentos!$J$4:$J$153,"&lt;&gt;Cancelado"),0))</f>
        <v/>
      </c>
      <c r="C89" s="36">
        <f>IF($A89="","",IFERROR(SUMIFS(Movimentos!$I$4:$I$153,Movimentos!$B$4:$B$153,$A89,Movimentos!$D$4:$D$153,"Saída",Movimentos!$J$4:$J$153,"&lt;&gt;Cancelado"),0))</f>
        <v/>
      </c>
      <c r="D89" s="36">
        <f>IF($A89="","",IFERROR(D88+B89-C89,""))</f>
        <v/>
      </c>
      <c r="E89" s="36">
        <f>IF($A89="","",IFERROR(SUMIFS(Movimentos!$I$4:$I$153,Movimentos!$C$4:$C$153,$A89,Movimentos!$D$4:$D$153,"Entrada",Movimentos!$J$4:$J$153,"Realizado"),0))</f>
        <v/>
      </c>
      <c r="F89" s="36">
        <f>IF($A89="","",IFERROR(SUMIFS(Movimentos!$I$4:$I$153,Movimentos!$C$4:$C$153,$A89,Movimentos!$D$4:$D$153,"Saída",Movimentos!$J$4:$J$153,"Realizado"),0))</f>
        <v/>
      </c>
      <c r="G89" s="36">
        <f>IF($A89="","",IFERROR(G88+E89-F89,""))</f>
        <v/>
      </c>
      <c r="H89" s="21">
        <f>IF($A89="","",IF(D89&lt;'Parâmetros'!$B$7,"Conferir saldo projetado","OK"))</f>
        <v/>
      </c>
    </row>
    <row r="90" ht="21" customHeight="1">
      <c r="A90" s="22">
        <f>IF('Parâmetros'!$B$5="","",'Parâmetros'!$B$5+ROW()-4)</f>
        <v/>
      </c>
      <c r="B90" s="35">
        <f>IF($A90="","",IFERROR(SUMIFS(Movimentos!$I$4:$I$153,Movimentos!$B$4:$B$153,$A90,Movimentos!$D$4:$D$153,"Entrada",Movimentos!$J$4:$J$153,"&lt;&gt;Cancelado"),0))</f>
        <v/>
      </c>
      <c r="C90" s="35">
        <f>IF($A90="","",IFERROR(SUMIFS(Movimentos!$I$4:$I$153,Movimentos!$B$4:$B$153,$A90,Movimentos!$D$4:$D$153,"Saída",Movimentos!$J$4:$J$153,"&lt;&gt;Cancelado"),0))</f>
        <v/>
      </c>
      <c r="D90" s="35">
        <f>IF($A90="","",IFERROR(D89+B90-C90,""))</f>
        <v/>
      </c>
      <c r="E90" s="35">
        <f>IF($A90="","",IFERROR(SUMIFS(Movimentos!$I$4:$I$153,Movimentos!$C$4:$C$153,$A90,Movimentos!$D$4:$D$153,"Entrada",Movimentos!$J$4:$J$153,"Realizado"),0))</f>
        <v/>
      </c>
      <c r="F90" s="35">
        <f>IF($A90="","",IFERROR(SUMIFS(Movimentos!$I$4:$I$153,Movimentos!$C$4:$C$153,$A90,Movimentos!$D$4:$D$153,"Saída",Movimentos!$J$4:$J$153,"Realizado"),0))</f>
        <v/>
      </c>
      <c r="G90" s="35">
        <f>IF($A90="","",IFERROR(G89+E90-F90,""))</f>
        <v/>
      </c>
      <c r="H90" s="19">
        <f>IF($A90="","",IF(D90&lt;'Parâmetros'!$B$7,"Conferir saldo projetado","OK"))</f>
        <v/>
      </c>
    </row>
    <row r="91" ht="21" customHeight="1">
      <c r="A91" s="23">
        <f>IF('Parâmetros'!$B$5="","",'Parâmetros'!$B$5+ROW()-4)</f>
        <v/>
      </c>
      <c r="B91" s="36">
        <f>IF($A91="","",IFERROR(SUMIFS(Movimentos!$I$4:$I$153,Movimentos!$B$4:$B$153,$A91,Movimentos!$D$4:$D$153,"Entrada",Movimentos!$J$4:$J$153,"&lt;&gt;Cancelado"),0))</f>
        <v/>
      </c>
      <c r="C91" s="36">
        <f>IF($A91="","",IFERROR(SUMIFS(Movimentos!$I$4:$I$153,Movimentos!$B$4:$B$153,$A91,Movimentos!$D$4:$D$153,"Saída",Movimentos!$J$4:$J$153,"&lt;&gt;Cancelado"),0))</f>
        <v/>
      </c>
      <c r="D91" s="36">
        <f>IF($A91="","",IFERROR(D90+B91-C91,""))</f>
        <v/>
      </c>
      <c r="E91" s="36">
        <f>IF($A91="","",IFERROR(SUMIFS(Movimentos!$I$4:$I$153,Movimentos!$C$4:$C$153,$A91,Movimentos!$D$4:$D$153,"Entrada",Movimentos!$J$4:$J$153,"Realizado"),0))</f>
        <v/>
      </c>
      <c r="F91" s="36">
        <f>IF($A91="","",IFERROR(SUMIFS(Movimentos!$I$4:$I$153,Movimentos!$C$4:$C$153,$A91,Movimentos!$D$4:$D$153,"Saída",Movimentos!$J$4:$J$153,"Realizado"),0))</f>
        <v/>
      </c>
      <c r="G91" s="36">
        <f>IF($A91="","",IFERROR(G90+E91-F91,""))</f>
        <v/>
      </c>
      <c r="H91" s="21">
        <f>IF($A91="","",IF(D91&lt;'Parâmetros'!$B$7,"Conferir saldo projetado","OK"))</f>
        <v/>
      </c>
    </row>
    <row r="92" ht="21" customHeight="1">
      <c r="A92" s="22">
        <f>IF('Parâmetros'!$B$5="","",'Parâmetros'!$B$5+ROW()-4)</f>
        <v/>
      </c>
      <c r="B92" s="35">
        <f>IF($A92="","",IFERROR(SUMIFS(Movimentos!$I$4:$I$153,Movimentos!$B$4:$B$153,$A92,Movimentos!$D$4:$D$153,"Entrada",Movimentos!$J$4:$J$153,"&lt;&gt;Cancelado"),0))</f>
        <v/>
      </c>
      <c r="C92" s="35">
        <f>IF($A92="","",IFERROR(SUMIFS(Movimentos!$I$4:$I$153,Movimentos!$B$4:$B$153,$A92,Movimentos!$D$4:$D$153,"Saída",Movimentos!$J$4:$J$153,"&lt;&gt;Cancelado"),0))</f>
        <v/>
      </c>
      <c r="D92" s="35">
        <f>IF($A92="","",IFERROR(D91+B92-C92,""))</f>
        <v/>
      </c>
      <c r="E92" s="35">
        <f>IF($A92="","",IFERROR(SUMIFS(Movimentos!$I$4:$I$153,Movimentos!$C$4:$C$153,$A92,Movimentos!$D$4:$D$153,"Entrada",Movimentos!$J$4:$J$153,"Realizado"),0))</f>
        <v/>
      </c>
      <c r="F92" s="35">
        <f>IF($A92="","",IFERROR(SUMIFS(Movimentos!$I$4:$I$153,Movimentos!$C$4:$C$153,$A92,Movimentos!$D$4:$D$153,"Saída",Movimentos!$J$4:$J$153,"Realizado"),0))</f>
        <v/>
      </c>
      <c r="G92" s="35">
        <f>IF($A92="","",IFERROR(G91+E92-F92,""))</f>
        <v/>
      </c>
      <c r="H92" s="19">
        <f>IF($A92="","",IF(D92&lt;'Parâmetros'!$B$7,"Conferir saldo projetado","OK"))</f>
        <v/>
      </c>
    </row>
    <row r="93" ht="21" customHeight="1">
      <c r="A93" s="23">
        <f>IF('Parâmetros'!$B$5="","",'Parâmetros'!$B$5+ROW()-4)</f>
        <v/>
      </c>
      <c r="B93" s="36">
        <f>IF($A93="","",IFERROR(SUMIFS(Movimentos!$I$4:$I$153,Movimentos!$B$4:$B$153,$A93,Movimentos!$D$4:$D$153,"Entrada",Movimentos!$J$4:$J$153,"&lt;&gt;Cancelado"),0))</f>
        <v/>
      </c>
      <c r="C93" s="36">
        <f>IF($A93="","",IFERROR(SUMIFS(Movimentos!$I$4:$I$153,Movimentos!$B$4:$B$153,$A93,Movimentos!$D$4:$D$153,"Saída",Movimentos!$J$4:$J$153,"&lt;&gt;Cancelado"),0))</f>
        <v/>
      </c>
      <c r="D93" s="36">
        <f>IF($A93="","",IFERROR(D92+B93-C93,""))</f>
        <v/>
      </c>
      <c r="E93" s="36">
        <f>IF($A93="","",IFERROR(SUMIFS(Movimentos!$I$4:$I$153,Movimentos!$C$4:$C$153,$A93,Movimentos!$D$4:$D$153,"Entrada",Movimentos!$J$4:$J$153,"Realizado"),0))</f>
        <v/>
      </c>
      <c r="F93" s="36">
        <f>IF($A93="","",IFERROR(SUMIFS(Movimentos!$I$4:$I$153,Movimentos!$C$4:$C$153,$A93,Movimentos!$D$4:$D$153,"Saída",Movimentos!$J$4:$J$153,"Realizado"),0))</f>
        <v/>
      </c>
      <c r="G93" s="36">
        <f>IF($A93="","",IFERROR(G92+E93-F93,""))</f>
        <v/>
      </c>
      <c r="H93" s="21">
        <f>IF($A93="","",IF(D93&lt;'Parâmetros'!$B$7,"Conferir saldo projetado","OK"))</f>
        <v/>
      </c>
    </row>
    <row r="94" ht="21" customHeight="1">
      <c r="A94" s="22">
        <f>IF('Parâmetros'!$B$5="","",'Parâmetros'!$B$5+ROW()-4)</f>
        <v/>
      </c>
      <c r="B94" s="35">
        <f>IF($A94="","",IFERROR(SUMIFS(Movimentos!$I$4:$I$153,Movimentos!$B$4:$B$153,$A94,Movimentos!$D$4:$D$153,"Entrada",Movimentos!$J$4:$J$153,"&lt;&gt;Cancelado"),0))</f>
        <v/>
      </c>
      <c r="C94" s="35">
        <f>IF($A94="","",IFERROR(SUMIFS(Movimentos!$I$4:$I$153,Movimentos!$B$4:$B$153,$A94,Movimentos!$D$4:$D$153,"Saída",Movimentos!$J$4:$J$153,"&lt;&gt;Cancelado"),0))</f>
        <v/>
      </c>
      <c r="D94" s="35">
        <f>IF($A94="","",IFERROR(D93+B94-C94,""))</f>
        <v/>
      </c>
      <c r="E94" s="35">
        <f>IF($A94="","",IFERROR(SUMIFS(Movimentos!$I$4:$I$153,Movimentos!$C$4:$C$153,$A94,Movimentos!$D$4:$D$153,"Entrada",Movimentos!$J$4:$J$153,"Realizado"),0))</f>
        <v/>
      </c>
      <c r="F94" s="35">
        <f>IF($A94="","",IFERROR(SUMIFS(Movimentos!$I$4:$I$153,Movimentos!$C$4:$C$153,$A94,Movimentos!$D$4:$D$153,"Saída",Movimentos!$J$4:$J$153,"Realizado"),0))</f>
        <v/>
      </c>
      <c r="G94" s="35">
        <f>IF($A94="","",IFERROR(G93+E94-F94,""))</f>
        <v/>
      </c>
      <c r="H94" s="19">
        <f>IF($A94="","",IF(D94&lt;'Parâmetros'!$B$7,"Conferir saldo projetado","OK"))</f>
        <v/>
      </c>
    </row>
    <row r="95" ht="21" customHeight="1">
      <c r="A95" s="23">
        <f>IF('Parâmetros'!$B$5="","",'Parâmetros'!$B$5+ROW()-4)</f>
        <v/>
      </c>
      <c r="B95" s="36">
        <f>IF($A95="","",IFERROR(SUMIFS(Movimentos!$I$4:$I$153,Movimentos!$B$4:$B$153,$A95,Movimentos!$D$4:$D$153,"Entrada",Movimentos!$J$4:$J$153,"&lt;&gt;Cancelado"),0))</f>
        <v/>
      </c>
      <c r="C95" s="36">
        <f>IF($A95="","",IFERROR(SUMIFS(Movimentos!$I$4:$I$153,Movimentos!$B$4:$B$153,$A95,Movimentos!$D$4:$D$153,"Saída",Movimentos!$J$4:$J$153,"&lt;&gt;Cancelado"),0))</f>
        <v/>
      </c>
      <c r="D95" s="36">
        <f>IF($A95="","",IFERROR(D94+B95-C95,""))</f>
        <v/>
      </c>
      <c r="E95" s="36">
        <f>IF($A95="","",IFERROR(SUMIFS(Movimentos!$I$4:$I$153,Movimentos!$C$4:$C$153,$A95,Movimentos!$D$4:$D$153,"Entrada",Movimentos!$J$4:$J$153,"Realizado"),0))</f>
        <v/>
      </c>
      <c r="F95" s="36">
        <f>IF($A95="","",IFERROR(SUMIFS(Movimentos!$I$4:$I$153,Movimentos!$C$4:$C$153,$A95,Movimentos!$D$4:$D$153,"Saída",Movimentos!$J$4:$J$153,"Realizado"),0))</f>
        <v/>
      </c>
      <c r="G95" s="36">
        <f>IF($A95="","",IFERROR(G94+E95-F95,""))</f>
        <v/>
      </c>
      <c r="H95" s="21">
        <f>IF($A95="","",IF(D95&lt;'Parâmetros'!$B$7,"Conferir saldo projetado","OK"))</f>
        <v/>
      </c>
    </row>
    <row r="96" ht="21" customHeight="1">
      <c r="A96" s="22">
        <f>IF('Parâmetros'!$B$5="","",'Parâmetros'!$B$5+ROW()-4)</f>
        <v/>
      </c>
      <c r="B96" s="35">
        <f>IF($A96="","",IFERROR(SUMIFS(Movimentos!$I$4:$I$153,Movimentos!$B$4:$B$153,$A96,Movimentos!$D$4:$D$153,"Entrada",Movimentos!$J$4:$J$153,"&lt;&gt;Cancelado"),0))</f>
        <v/>
      </c>
      <c r="C96" s="35">
        <f>IF($A96="","",IFERROR(SUMIFS(Movimentos!$I$4:$I$153,Movimentos!$B$4:$B$153,$A96,Movimentos!$D$4:$D$153,"Saída",Movimentos!$J$4:$J$153,"&lt;&gt;Cancelado"),0))</f>
        <v/>
      </c>
      <c r="D96" s="35">
        <f>IF($A96="","",IFERROR(D95+B96-C96,""))</f>
        <v/>
      </c>
      <c r="E96" s="35">
        <f>IF($A96="","",IFERROR(SUMIFS(Movimentos!$I$4:$I$153,Movimentos!$C$4:$C$153,$A96,Movimentos!$D$4:$D$153,"Entrada",Movimentos!$J$4:$J$153,"Realizado"),0))</f>
        <v/>
      </c>
      <c r="F96" s="35">
        <f>IF($A96="","",IFERROR(SUMIFS(Movimentos!$I$4:$I$153,Movimentos!$C$4:$C$153,$A96,Movimentos!$D$4:$D$153,"Saída",Movimentos!$J$4:$J$153,"Realizado"),0))</f>
        <v/>
      </c>
      <c r="G96" s="35">
        <f>IF($A96="","",IFERROR(G95+E96-F96,""))</f>
        <v/>
      </c>
      <c r="H96" s="19">
        <f>IF($A96="","",IF(D96&lt;'Parâmetros'!$B$7,"Conferir saldo projetado","OK"))</f>
        <v/>
      </c>
    </row>
    <row r="97" ht="21" customHeight="1">
      <c r="A97" s="23">
        <f>IF('Parâmetros'!$B$5="","",'Parâmetros'!$B$5+ROW()-4)</f>
        <v/>
      </c>
      <c r="B97" s="36">
        <f>IF($A97="","",IFERROR(SUMIFS(Movimentos!$I$4:$I$153,Movimentos!$B$4:$B$153,$A97,Movimentos!$D$4:$D$153,"Entrada",Movimentos!$J$4:$J$153,"&lt;&gt;Cancelado"),0))</f>
        <v/>
      </c>
      <c r="C97" s="36">
        <f>IF($A97="","",IFERROR(SUMIFS(Movimentos!$I$4:$I$153,Movimentos!$B$4:$B$153,$A97,Movimentos!$D$4:$D$153,"Saída",Movimentos!$J$4:$J$153,"&lt;&gt;Cancelado"),0))</f>
        <v/>
      </c>
      <c r="D97" s="36">
        <f>IF($A97="","",IFERROR(D96+B97-C97,""))</f>
        <v/>
      </c>
      <c r="E97" s="36">
        <f>IF($A97="","",IFERROR(SUMIFS(Movimentos!$I$4:$I$153,Movimentos!$C$4:$C$153,$A97,Movimentos!$D$4:$D$153,"Entrada",Movimentos!$J$4:$J$153,"Realizado"),0))</f>
        <v/>
      </c>
      <c r="F97" s="36">
        <f>IF($A97="","",IFERROR(SUMIFS(Movimentos!$I$4:$I$153,Movimentos!$C$4:$C$153,$A97,Movimentos!$D$4:$D$153,"Saída",Movimentos!$J$4:$J$153,"Realizado"),0))</f>
        <v/>
      </c>
      <c r="G97" s="36">
        <f>IF($A97="","",IFERROR(G96+E97-F97,""))</f>
        <v/>
      </c>
      <c r="H97" s="21">
        <f>IF($A97="","",IF(D97&lt;'Parâmetros'!$B$7,"Conferir saldo projetado","OK"))</f>
        <v/>
      </c>
    </row>
    <row r="98" ht="21" customHeight="1">
      <c r="A98" s="22">
        <f>IF('Parâmetros'!$B$5="","",'Parâmetros'!$B$5+ROW()-4)</f>
        <v/>
      </c>
      <c r="B98" s="35">
        <f>IF($A98="","",IFERROR(SUMIFS(Movimentos!$I$4:$I$153,Movimentos!$B$4:$B$153,$A98,Movimentos!$D$4:$D$153,"Entrada",Movimentos!$J$4:$J$153,"&lt;&gt;Cancelado"),0))</f>
        <v/>
      </c>
      <c r="C98" s="35">
        <f>IF($A98="","",IFERROR(SUMIFS(Movimentos!$I$4:$I$153,Movimentos!$B$4:$B$153,$A98,Movimentos!$D$4:$D$153,"Saída",Movimentos!$J$4:$J$153,"&lt;&gt;Cancelado"),0))</f>
        <v/>
      </c>
      <c r="D98" s="35">
        <f>IF($A98="","",IFERROR(D97+B98-C98,""))</f>
        <v/>
      </c>
      <c r="E98" s="35">
        <f>IF($A98="","",IFERROR(SUMIFS(Movimentos!$I$4:$I$153,Movimentos!$C$4:$C$153,$A98,Movimentos!$D$4:$D$153,"Entrada",Movimentos!$J$4:$J$153,"Realizado"),0))</f>
        <v/>
      </c>
      <c r="F98" s="35">
        <f>IF($A98="","",IFERROR(SUMIFS(Movimentos!$I$4:$I$153,Movimentos!$C$4:$C$153,$A98,Movimentos!$D$4:$D$153,"Saída",Movimentos!$J$4:$J$153,"Realizado"),0))</f>
        <v/>
      </c>
      <c r="G98" s="35">
        <f>IF($A98="","",IFERROR(G97+E98-F98,""))</f>
        <v/>
      </c>
      <c r="H98" s="19">
        <f>IF($A98="","",IF(D98&lt;'Parâmetros'!$B$7,"Conferir saldo projetado","OK"))</f>
        <v/>
      </c>
    </row>
    <row r="99" ht="21" customHeight="1">
      <c r="A99" s="23">
        <f>IF('Parâmetros'!$B$5="","",'Parâmetros'!$B$5+ROW()-4)</f>
        <v/>
      </c>
      <c r="B99" s="36">
        <f>IF($A99="","",IFERROR(SUMIFS(Movimentos!$I$4:$I$153,Movimentos!$B$4:$B$153,$A99,Movimentos!$D$4:$D$153,"Entrada",Movimentos!$J$4:$J$153,"&lt;&gt;Cancelado"),0))</f>
        <v/>
      </c>
      <c r="C99" s="36">
        <f>IF($A99="","",IFERROR(SUMIFS(Movimentos!$I$4:$I$153,Movimentos!$B$4:$B$153,$A99,Movimentos!$D$4:$D$153,"Saída",Movimentos!$J$4:$J$153,"&lt;&gt;Cancelado"),0))</f>
        <v/>
      </c>
      <c r="D99" s="36">
        <f>IF($A99="","",IFERROR(D98+B99-C99,""))</f>
        <v/>
      </c>
      <c r="E99" s="36">
        <f>IF($A99="","",IFERROR(SUMIFS(Movimentos!$I$4:$I$153,Movimentos!$C$4:$C$153,$A99,Movimentos!$D$4:$D$153,"Entrada",Movimentos!$J$4:$J$153,"Realizado"),0))</f>
        <v/>
      </c>
      <c r="F99" s="36">
        <f>IF($A99="","",IFERROR(SUMIFS(Movimentos!$I$4:$I$153,Movimentos!$C$4:$C$153,$A99,Movimentos!$D$4:$D$153,"Saída",Movimentos!$J$4:$J$153,"Realizado"),0))</f>
        <v/>
      </c>
      <c r="G99" s="36">
        <f>IF($A99="","",IFERROR(G98+E99-F99,""))</f>
        <v/>
      </c>
      <c r="H99" s="21">
        <f>IF($A99="","",IF(D99&lt;'Parâmetros'!$B$7,"Conferir saldo projetado","OK"))</f>
        <v/>
      </c>
    </row>
    <row r="100" ht="21" customHeight="1">
      <c r="A100" s="22">
        <f>IF('Parâmetros'!$B$5="","",'Parâmetros'!$B$5+ROW()-4)</f>
        <v/>
      </c>
      <c r="B100" s="35">
        <f>IF($A100="","",IFERROR(SUMIFS(Movimentos!$I$4:$I$153,Movimentos!$B$4:$B$153,$A100,Movimentos!$D$4:$D$153,"Entrada",Movimentos!$J$4:$J$153,"&lt;&gt;Cancelado"),0))</f>
        <v/>
      </c>
      <c r="C100" s="35">
        <f>IF($A100="","",IFERROR(SUMIFS(Movimentos!$I$4:$I$153,Movimentos!$B$4:$B$153,$A100,Movimentos!$D$4:$D$153,"Saída",Movimentos!$J$4:$J$153,"&lt;&gt;Cancelado"),0))</f>
        <v/>
      </c>
      <c r="D100" s="35">
        <f>IF($A100="","",IFERROR(D99+B100-C100,""))</f>
        <v/>
      </c>
      <c r="E100" s="35">
        <f>IF($A100="","",IFERROR(SUMIFS(Movimentos!$I$4:$I$153,Movimentos!$C$4:$C$153,$A100,Movimentos!$D$4:$D$153,"Entrada",Movimentos!$J$4:$J$153,"Realizado"),0))</f>
        <v/>
      </c>
      <c r="F100" s="35">
        <f>IF($A100="","",IFERROR(SUMIFS(Movimentos!$I$4:$I$153,Movimentos!$C$4:$C$153,$A100,Movimentos!$D$4:$D$153,"Saída",Movimentos!$J$4:$J$153,"Realizado"),0))</f>
        <v/>
      </c>
      <c r="G100" s="35">
        <f>IF($A100="","",IFERROR(G99+E100-F100,""))</f>
        <v/>
      </c>
      <c r="H100" s="19">
        <f>IF($A100="","",IF(D100&lt;'Parâmetros'!$B$7,"Conferir saldo projetado","OK"))</f>
        <v/>
      </c>
    </row>
    <row r="101" ht="21" customHeight="1">
      <c r="A101" s="23">
        <f>IF('Parâmetros'!$B$5="","",'Parâmetros'!$B$5+ROW()-4)</f>
        <v/>
      </c>
      <c r="B101" s="36">
        <f>IF($A101="","",IFERROR(SUMIFS(Movimentos!$I$4:$I$153,Movimentos!$B$4:$B$153,$A101,Movimentos!$D$4:$D$153,"Entrada",Movimentos!$J$4:$J$153,"&lt;&gt;Cancelado"),0))</f>
        <v/>
      </c>
      <c r="C101" s="36">
        <f>IF($A101="","",IFERROR(SUMIFS(Movimentos!$I$4:$I$153,Movimentos!$B$4:$B$153,$A101,Movimentos!$D$4:$D$153,"Saída",Movimentos!$J$4:$J$153,"&lt;&gt;Cancelado"),0))</f>
        <v/>
      </c>
      <c r="D101" s="36">
        <f>IF($A101="","",IFERROR(D100+B101-C101,""))</f>
        <v/>
      </c>
      <c r="E101" s="36">
        <f>IF($A101="","",IFERROR(SUMIFS(Movimentos!$I$4:$I$153,Movimentos!$C$4:$C$153,$A101,Movimentos!$D$4:$D$153,"Entrada",Movimentos!$J$4:$J$153,"Realizado"),0))</f>
        <v/>
      </c>
      <c r="F101" s="36">
        <f>IF($A101="","",IFERROR(SUMIFS(Movimentos!$I$4:$I$153,Movimentos!$C$4:$C$153,$A101,Movimentos!$D$4:$D$153,"Saída",Movimentos!$J$4:$J$153,"Realizado"),0))</f>
        <v/>
      </c>
      <c r="G101" s="36">
        <f>IF($A101="","",IFERROR(G100+E101-F101,""))</f>
        <v/>
      </c>
      <c r="H101" s="21">
        <f>IF($A101="","",IF(D101&lt;'Parâmetros'!$B$7,"Conferir saldo projetado","OK"))</f>
        <v/>
      </c>
    </row>
    <row r="102" ht="21" customHeight="1">
      <c r="A102" s="22">
        <f>IF('Parâmetros'!$B$5="","",'Parâmetros'!$B$5+ROW()-4)</f>
        <v/>
      </c>
      <c r="B102" s="35">
        <f>IF($A102="","",IFERROR(SUMIFS(Movimentos!$I$4:$I$153,Movimentos!$B$4:$B$153,$A102,Movimentos!$D$4:$D$153,"Entrada",Movimentos!$J$4:$J$153,"&lt;&gt;Cancelado"),0))</f>
        <v/>
      </c>
      <c r="C102" s="35">
        <f>IF($A102="","",IFERROR(SUMIFS(Movimentos!$I$4:$I$153,Movimentos!$B$4:$B$153,$A102,Movimentos!$D$4:$D$153,"Saída",Movimentos!$J$4:$J$153,"&lt;&gt;Cancelado"),0))</f>
        <v/>
      </c>
      <c r="D102" s="35">
        <f>IF($A102="","",IFERROR(D101+B102-C102,""))</f>
        <v/>
      </c>
      <c r="E102" s="35">
        <f>IF($A102="","",IFERROR(SUMIFS(Movimentos!$I$4:$I$153,Movimentos!$C$4:$C$153,$A102,Movimentos!$D$4:$D$153,"Entrada",Movimentos!$J$4:$J$153,"Realizado"),0))</f>
        <v/>
      </c>
      <c r="F102" s="35">
        <f>IF($A102="","",IFERROR(SUMIFS(Movimentos!$I$4:$I$153,Movimentos!$C$4:$C$153,$A102,Movimentos!$D$4:$D$153,"Saída",Movimentos!$J$4:$J$153,"Realizado"),0))</f>
        <v/>
      </c>
      <c r="G102" s="35">
        <f>IF($A102="","",IFERROR(G101+E102-F102,""))</f>
        <v/>
      </c>
      <c r="H102" s="19">
        <f>IF($A102="","",IF(D102&lt;'Parâmetros'!$B$7,"Conferir saldo projetado","OK"))</f>
        <v/>
      </c>
    </row>
    <row r="103" ht="21" customHeight="1">
      <c r="A103" s="23">
        <f>IF('Parâmetros'!$B$5="","",'Parâmetros'!$B$5+ROW()-4)</f>
        <v/>
      </c>
      <c r="B103" s="36">
        <f>IF($A103="","",IFERROR(SUMIFS(Movimentos!$I$4:$I$153,Movimentos!$B$4:$B$153,$A103,Movimentos!$D$4:$D$153,"Entrada",Movimentos!$J$4:$J$153,"&lt;&gt;Cancelado"),0))</f>
        <v/>
      </c>
      <c r="C103" s="36">
        <f>IF($A103="","",IFERROR(SUMIFS(Movimentos!$I$4:$I$153,Movimentos!$B$4:$B$153,$A103,Movimentos!$D$4:$D$153,"Saída",Movimentos!$J$4:$J$153,"&lt;&gt;Cancelado"),0))</f>
        <v/>
      </c>
      <c r="D103" s="36">
        <f>IF($A103="","",IFERROR(D102+B103-C103,""))</f>
        <v/>
      </c>
      <c r="E103" s="36">
        <f>IF($A103="","",IFERROR(SUMIFS(Movimentos!$I$4:$I$153,Movimentos!$C$4:$C$153,$A103,Movimentos!$D$4:$D$153,"Entrada",Movimentos!$J$4:$J$153,"Realizado"),0))</f>
        <v/>
      </c>
      <c r="F103" s="36">
        <f>IF($A103="","",IFERROR(SUMIFS(Movimentos!$I$4:$I$153,Movimentos!$C$4:$C$153,$A103,Movimentos!$D$4:$D$153,"Saída",Movimentos!$J$4:$J$153,"Realizado"),0))</f>
        <v/>
      </c>
      <c r="G103" s="36">
        <f>IF($A103="","",IFERROR(G102+E103-F103,""))</f>
        <v/>
      </c>
      <c r="H103" s="21">
        <f>IF($A103="","",IF(D103&lt;'Parâmetros'!$B$7,"Conferir saldo projetado","OK"))</f>
        <v/>
      </c>
    </row>
  </sheetData>
  <autoFilter ref="A3:H103"/>
  <mergeCells count="1">
    <mergeCell ref="A1:H1"/>
  </mergeCells>
  <conditionalFormatting sqref="A4:H103">
    <cfRule type="expression" priority="1" dxfId="0">
      <formula>$H4="Conferir saldo projetado"</formula>
    </cfRule>
  </conditionalFormatting>
  <conditionalFormatting sqref="H4:H103">
    <cfRule type="expression" priority="2" dxfId="3">
      <formula>$H4="OK"</formula>
    </cfRule>
  </conditionalFormatting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49" customWidth="1" min="3" max="3"/>
    <col width="15" customWidth="1" min="4" max="4"/>
    <col width="15" customWidth="1" min="5" max="5"/>
    <col width="18" customWidth="1" min="6" max="6"/>
    <col width="23" customWidth="1" min="7" max="7"/>
  </cols>
  <sheetData>
    <row r="1" ht="26" customHeight="1">
      <c r="A1" s="1" t="inlineStr">
        <is>
          <t>Parâmetros do fluxo de caixa</t>
        </is>
      </c>
    </row>
    <row r="2" ht="22" customHeight="1">
      <c r="A2" s="3" t="inlineStr">
        <is>
          <t>Edite as premissas e listas destacadas em rosa; os exemplos e nomes são fictícios.</t>
        </is>
      </c>
    </row>
    <row r="3" ht="24" customHeight="1">
      <c r="A3" s="12" t="inlineStr">
        <is>
          <t>Premissa</t>
        </is>
      </c>
      <c r="B3" s="12" t="inlineStr">
        <is>
          <t>Valor</t>
        </is>
      </c>
      <c r="C3" s="12" t="inlineStr">
        <is>
          <t>Orientação</t>
        </is>
      </c>
      <c r="D3" s="12" t="inlineStr">
        <is>
          <t>Tipos</t>
        </is>
      </c>
      <c r="E3" s="12" t="inlineStr">
        <is>
          <t>Status</t>
        </is>
      </c>
      <c r="F3" s="12" t="inlineStr">
        <is>
          <t>Formas</t>
        </is>
      </c>
      <c r="G3" s="12" t="inlineStr">
        <is>
          <t>Categorias</t>
        </is>
      </c>
    </row>
    <row r="4">
      <c r="A4" s="24" t="inlineStr">
        <is>
          <t>Saldo inicial</t>
        </is>
      </c>
      <c r="B4" s="37" t="n">
        <v>3000</v>
      </c>
      <c r="C4" s="24" t="inlineStr">
        <is>
          <t>Caixa disponível antes dos lançamentos da data base.</t>
        </is>
      </c>
      <c r="D4" s="26" t="inlineStr">
        <is>
          <t>Entrada</t>
        </is>
      </c>
      <c r="E4" s="26" t="inlineStr">
        <is>
          <t>Previsto</t>
        </is>
      </c>
      <c r="F4" s="26" t="inlineStr">
        <is>
          <t>Dinheiro</t>
        </is>
      </c>
      <c r="G4" s="26" t="inlineStr">
        <is>
          <t>Serviços</t>
        </is>
      </c>
    </row>
    <row r="5">
      <c r="A5" s="27" t="inlineStr">
        <is>
          <t>Data base</t>
        </is>
      </c>
      <c r="B5" s="28" t="n">
        <v>46273</v>
      </c>
      <c r="C5" s="27" t="inlineStr">
        <is>
          <t>Primeiro dia considerado no saldo diário.</t>
        </is>
      </c>
      <c r="D5" s="26" t="inlineStr">
        <is>
          <t>Saída</t>
        </is>
      </c>
      <c r="E5" s="26" t="inlineStr">
        <is>
          <t>Realizado</t>
        </is>
      </c>
      <c r="F5" s="26" t="inlineStr">
        <is>
          <t>Pix</t>
        </is>
      </c>
      <c r="G5" s="26" t="inlineStr">
        <is>
          <t>Venda de produtos</t>
        </is>
      </c>
    </row>
    <row r="6">
      <c r="A6" s="24" t="inlineStr">
        <is>
          <t>Horizonte de projeção (dias)</t>
        </is>
      </c>
      <c r="B6" s="29" t="n">
        <v>30</v>
      </c>
      <c r="C6" s="24" t="inlineStr">
        <is>
          <t>Use um valor de 1 a 100 dias.</t>
        </is>
      </c>
      <c r="D6" s="30" t="n"/>
      <c r="E6" s="26" t="inlineStr">
        <is>
          <t>Cancelado</t>
        </is>
      </c>
      <c r="F6" s="26" t="inlineStr">
        <is>
          <t>Cartão</t>
        </is>
      </c>
      <c r="G6" s="26" t="inlineStr">
        <is>
          <t>Insumos</t>
        </is>
      </c>
    </row>
    <row r="7">
      <c r="A7" s="27" t="inlineStr">
        <is>
          <t>Limite de alerta do saldo</t>
        </is>
      </c>
      <c r="B7" s="37" t="n">
        <v>500</v>
      </c>
      <c r="C7" s="27" t="inlineStr">
        <is>
          <t>Apenas sinaliza valores abaixo deste limite.</t>
        </is>
      </c>
      <c r="D7" s="31" t="n"/>
      <c r="E7" s="31" t="n"/>
      <c r="F7" s="26" t="inlineStr">
        <is>
          <t>Transferência</t>
        </is>
      </c>
      <c r="G7" s="26" t="inlineStr">
        <is>
          <t>Aluguel</t>
        </is>
      </c>
    </row>
    <row r="8">
      <c r="A8" s="24" t="inlineStr">
        <is>
          <t>Data mínima permitida</t>
        </is>
      </c>
      <c r="B8" s="28" t="n">
        <v>45292</v>
      </c>
      <c r="C8" s="24" t="inlineStr">
        <is>
          <t>Limite editável para datas dos movimentos.</t>
        </is>
      </c>
      <c r="D8" s="30" t="n"/>
      <c r="E8" s="30" t="n"/>
      <c r="F8" s="26" t="inlineStr">
        <is>
          <t>Outro</t>
        </is>
      </c>
      <c r="G8" s="26" t="inlineStr">
        <is>
          <t>Utilidades</t>
        </is>
      </c>
    </row>
    <row r="9">
      <c r="A9" s="27" t="inlineStr">
        <is>
          <t>Data máxima permitida</t>
        </is>
      </c>
      <c r="B9" s="28" t="n">
        <v>47483</v>
      </c>
      <c r="C9" s="27" t="inlineStr">
        <is>
          <t>Limite editável para datas dos movimentos.</t>
        </is>
      </c>
      <c r="D9" s="31" t="n"/>
      <c r="E9" s="31" t="n"/>
      <c r="F9" s="31" t="n"/>
      <c r="G9" s="26" t="inlineStr">
        <is>
          <t>Marketing</t>
        </is>
      </c>
    </row>
    <row r="10">
      <c r="A10" s="24" t="inlineStr">
        <is>
          <t>Quantidade máxima</t>
        </is>
      </c>
      <c r="B10" s="29" t="n">
        <v>10000</v>
      </c>
      <c r="C10" s="24" t="inlineStr">
        <is>
          <t>Limite editável para quantidade por lançamento.</t>
        </is>
      </c>
      <c r="D10" s="30" t="n"/>
      <c r="E10" s="30" t="n"/>
      <c r="F10" s="30" t="n"/>
      <c r="G10" s="26" t="inlineStr">
        <is>
          <t>Manutenção</t>
        </is>
      </c>
    </row>
    <row r="11">
      <c r="A11" s="27" t="inlineStr">
        <is>
          <t>Valor unitário máximo</t>
        </is>
      </c>
      <c r="B11" s="37" t="n">
        <v>100000</v>
      </c>
      <c r="C11" s="27" t="inlineStr">
        <is>
          <t>Limite editável para valor unitário.</t>
        </is>
      </c>
      <c r="D11" s="31" t="n"/>
      <c r="E11" s="31" t="n"/>
      <c r="F11" s="31" t="n"/>
      <c r="G11" s="26" t="inlineStr">
        <is>
          <t>Equipe</t>
        </is>
      </c>
    </row>
    <row r="12">
      <c r="A12" s="24" t="n"/>
      <c r="B12" s="30" t="n"/>
      <c r="C12" s="24" t="n"/>
      <c r="D12" s="30" t="n"/>
      <c r="E12" s="30" t="n"/>
      <c r="F12" s="30" t="n"/>
      <c r="G12" s="26" t="inlineStr">
        <is>
          <t>Tarifas operacionais</t>
        </is>
      </c>
    </row>
    <row r="13">
      <c r="A13" s="27" t="n"/>
      <c r="B13" s="31" t="n"/>
      <c r="C13" s="27" t="n"/>
      <c r="D13" s="31" t="n"/>
      <c r="E13" s="31" t="n"/>
      <c r="F13" s="31" t="n"/>
      <c r="G13" s="26" t="inlineStr">
        <is>
          <t>Outros</t>
        </is>
      </c>
    </row>
  </sheetData>
  <autoFilter ref="A3:G13"/>
  <mergeCells count="1">
    <mergeCell ref="A1:G1"/>
  </mergeCells>
  <dataValidations count="7">
    <dataValidation sqref="B4" showDropDown="0" showInputMessage="0" showErrorMessage="0" allowBlank="0" errorTitle="Saldo inválido" error="Informe um valor numérico para o saldo inicial." type="decimal" operator="between">
      <formula1>-1000000000</formula1>
      <formula2>1000000000</formula2>
    </dataValidation>
    <dataValidation sqref="B5" showDropDown="0" showInputMessage="0" showErrorMessage="0" allowBlank="0" errorTitle="Data inválida" error="A data base deve respeitar os limites informados." type="date" operator="between">
      <formula1>$B$8</formula1>
      <formula2>$B$9</formula2>
    </dataValidation>
    <dataValidation sqref="B6" showDropDown="0" showInputMessage="0" showErrorMessage="0" allowBlank="0" errorTitle="Horizonte inválido" error="Informe um número inteiro entre 1 e 100." type="whole" operator="between">
      <formula1>1</formula1>
      <formula2>100</formula2>
    </dataValidation>
    <dataValidation sqref="B7" showDropDown="0" showInputMessage="0" showErrorMessage="0" allowBlank="0" errorTitle="Limite inválido" error="Informe um limite numérico." type="decimal" operator="between">
      <formula1>-1000000000</formula1>
      <formula2>1000000000</formula2>
    </dataValidation>
    <dataValidation sqref="B8:B9" showDropDown="0" showInputMessage="0" showErrorMessage="0" allowBlank="0" errorTitle="Data inválida" error="Use uma data entre 01/01/2000 e 31/12/2100." type="date" operator="between">
      <formula1>DATE(2000,1,1)</formula1>
      <formula2>DATE(2100,12,31)</formula2>
    </dataValidation>
    <dataValidation sqref="B10" showDropDown="0" showInputMessage="0" showErrorMessage="0" allowBlank="0" errorTitle="Quantidade inválida" error="Informe uma quantidade máxima positiva." type="decimal" operator="between">
      <formula1>1</formula1>
      <formula2>1000000</formula2>
    </dataValidation>
    <dataValidation sqref="B11" showDropDown="0" showInputMessage="0" showErrorMessage="0" allowBlank="0" errorTitle="Valor inválido" error="Informe um valor máximo positivo." type="decimal" operator="between">
      <formula1>0.01</formula1>
      <formula2>1000000000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Modelo demonstrativo fictício</dc:creator>
  <dc:title xmlns:dc="http://purl.org/dc/elements/1.1/">Planilha de fluxo de caixa para salão de beleza</dc:title>
  <dc:subject xmlns:dc="http://purl.org/dc/elements/1.1/">Registro fictício de entradas, saídas e saldo diário</dc:subject>
  <dcterms:created xmlns:dcterms="http://purl.org/dc/terms/" xmlns:xsi="http://www.w3.org/2001/XMLSchema-instance" xsi:type="dcterms:W3CDTF">2026-09-08T15:36:30Z</dcterms:created>
  <dcterms:modified xmlns:dcterms="http://purl.org/dc/terms/" xmlns:xsi="http://www.w3.org/2001/XMLSchema-instance" xsi:type="dcterms:W3CDTF">2026-09-08T16:05:30+00:00Z</dcterms:modified>
</cp:coreProperties>
</file>