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ovimentos" sheetId="2" state="visible" r:id="rId2"/>
    <sheet xmlns:r="http://schemas.openxmlformats.org/officeDocument/2006/relationships" name="Fechamento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1" hidden="1">'Movimentos'!$A$4:$I$104</definedName>
    <definedName name="_xlnm._FilterDatabase" localSheetId="2" hidden="1">'Fechamento'!$A$4:$K$104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R$ #,##0.00;[Red]-R$ #,##0.00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6C5966"/>
      <sz val="9"/>
    </font>
    <font>
      <name val="Aptos"/>
      <b val="1"/>
      <color rgb="00FFFFFF"/>
      <sz val="10"/>
    </font>
    <font>
      <name val="Aptos"/>
      <color rgb="003F303B"/>
      <sz val="10"/>
    </font>
    <font>
      <name val="Aptos"/>
      <b val="1"/>
      <color rgb="003F303B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FFFFF"/>
      </patternFill>
    </fill>
    <fill>
      <patternFill patternType="solid">
        <fgColor rgb="00F6DFE2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94762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F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" customWidth="1" min="3" max="3"/>
    <col width="15" customWidth="1" min="4" max="4"/>
    <col width="15" customWidth="1" min="5" max="5"/>
    <col width="15" customWidth="1" min="6" max="6"/>
  </cols>
  <sheetData>
    <row r="1" ht="28" customHeight="1">
      <c r="A1" s="1" t="inlineStr">
        <is>
          <t>Resumo do fechamento de caixa</t>
        </is>
      </c>
      <c r="B1" s="25" t="n"/>
      <c r="C1" s="25" t="n"/>
      <c r="D1" s="25" t="n"/>
      <c r="E1" s="25" t="n"/>
      <c r="F1" s="26" t="n"/>
    </row>
    <row r="2">
      <c r="A2" s="2" t="inlineStr">
        <is>
          <t>Indicadores calculados a partir das abas Movimentos e Fechamento.</t>
        </is>
      </c>
    </row>
    <row r="3">
      <c r="A3" s="3" t="inlineStr">
        <is>
          <t>Indicador</t>
        </is>
      </c>
      <c r="B3" s="3" t="inlineStr">
        <is>
          <t>Resultado</t>
        </is>
      </c>
    </row>
    <row r="4">
      <c r="A4" s="4" t="inlineStr">
        <is>
          <t>Última data de fechamento</t>
        </is>
      </c>
      <c r="B4" s="27">
        <f>IF(COUNT(Fechamento!$A$5:$A$104)=0,"",MAX(Fechamento!$A$5:$A$104))</f>
        <v/>
      </c>
    </row>
    <row r="5">
      <c r="A5" s="6" t="inlineStr">
        <is>
          <t>Fechamentos preenchidos</t>
        </is>
      </c>
      <c r="B5" s="7">
        <f>IF(COUNT(Fechamento!$A$5:$A$104)=0,"",COUNT(Fechamento!$H$5:$H$104))</f>
        <v/>
      </c>
    </row>
    <row r="6">
      <c r="A6" s="4" t="inlineStr">
        <is>
          <t>Fechamentos a conferir</t>
        </is>
      </c>
      <c r="B6" s="8">
        <f>IF(COUNT(Fechamento!$A$5:$A$104)=0,"",COUNTIF(Fechamento!$J$5:$J$104,"Conferir diferença"))</f>
        <v/>
      </c>
    </row>
    <row r="7">
      <c r="A7" s="6" t="inlineStr">
        <is>
          <t>Vendas confirmadas</t>
        </is>
      </c>
      <c r="B7" s="9">
        <f>IF(COUNTIFS(Movimentos!$C$5:$C$104,"Venda",Movimentos!$I$5:$I$104,"Confirmado")=0,"",IFERROR(SUMIFS(Movimentos!$H$5:$H$104,Movimentos!$C$5:$C$104,"Venda",Movimentos!$I$5:$I$104,"Confirmado"),""))</f>
        <v/>
      </c>
    </row>
    <row r="8">
      <c r="A8" s="4" t="inlineStr">
        <is>
          <t>Vendas em dinheiro confirmadas</t>
        </is>
      </c>
      <c r="B8" s="10">
        <f>IF(COUNTIFS(Movimentos!$C$5:$C$104,"Venda",Movimentos!$E$5:$E$104,"Dinheiro",Movimentos!$I$5:$I$104,"Confirmado")=0,"",IFERROR(SUMIFS(Movimentos!$H$5:$H$104,Movimentos!$C$5:$C$104,"Venda",Movimentos!$E$5:$E$104,"Dinheiro",Movimentos!$I$5:$I$104,"Confirmado"),""))</f>
        <v/>
      </c>
    </row>
    <row r="9">
      <c r="A9" s="6" t="inlineStr">
        <is>
          <t>Reforços em dinheiro confirmados</t>
        </is>
      </c>
      <c r="B9" s="9">
        <f>IF(COUNTIFS(Movimentos!$C$5:$C$104,"Reforço",Movimentos!$E$5:$E$104,"Dinheiro",Movimentos!$I$5:$I$104,"Confirmado")=0,"",IFERROR(SUMIFS(Movimentos!$H$5:$H$104,Movimentos!$C$5:$C$104,"Reforço",Movimentos!$E$5:$E$104,"Dinheiro",Movimentos!$I$5:$I$104,"Confirmado"),""))</f>
        <v/>
      </c>
    </row>
    <row r="10">
      <c r="A10" s="4" t="inlineStr">
        <is>
          <t>Retiradas em dinheiro confirmadas</t>
        </is>
      </c>
      <c r="B10" s="10">
        <f>IF(COUNTIFS(Movimentos!$C$5:$C$104,"Retirada",Movimentos!$E$5:$E$104,"Dinheiro",Movimentos!$I$5:$I$104,"Confirmado")=0,"",IFERROR(SUMIFS(Movimentos!$H$5:$H$104,Movimentos!$C$5:$C$104,"Retirada",Movimentos!$E$5:$E$104,"Dinheiro",Movimentos!$I$5:$I$104,"Confirmado"),""))</f>
        <v/>
      </c>
    </row>
    <row r="11">
      <c r="A11" s="6" t="inlineStr">
        <is>
          <t>Diferença acumulada</t>
        </is>
      </c>
      <c r="B11" s="9">
        <f>IF(COUNT(Fechamento!$I$5:$I$104)=0,"",SUM(Fechamento!$I$5:$I$104))</f>
        <v/>
      </c>
    </row>
    <row r="12">
      <c r="A12" s="4" t="inlineStr">
        <is>
          <t>Caixa esperado mais recente</t>
        </is>
      </c>
      <c r="B12" s="10">
        <f>IF($B$4="","",IFERROR(INDEX(Fechamento!$G$5:$G$104,MATCH($B$4,Fechamento!$A$5:$A$104,0)),""))</f>
        <v/>
      </c>
    </row>
    <row r="13">
      <c r="A13" s="6" t="inlineStr">
        <is>
          <t>Caixa contado mais recente</t>
        </is>
      </c>
      <c r="B13" s="9">
        <f>IF($B$4="","",IFERROR(INDEX(Fechamento!$H$5:$H$104,MATCH($B$4,Fechamento!$A$5:$A$104,0)),""))</f>
        <v/>
      </c>
    </row>
    <row r="14">
      <c r="A14" s="4" t="inlineStr">
        <is>
          <t>Diferença mais recente</t>
        </is>
      </c>
      <c r="B14" s="10">
        <f>IF($B$4="","",IFERROR(INDEX(Fechamento!$I$5:$I$104,MATCH($B$4,Fechamento!$A$5:$A$104,0)),""))</f>
        <v/>
      </c>
    </row>
    <row r="15">
      <c r="A15" s="6" t="inlineStr">
        <is>
          <t>Situação mais recente</t>
        </is>
      </c>
      <c r="B15" s="11">
        <f>IF($B$4="","",IFERROR(INDEX(Fechamento!$J$5:$J$104,MATCH($B$4,Fechamento!$A$5:$A$104,0)),""))</f>
        <v/>
      </c>
    </row>
  </sheetData>
  <mergeCells count="1">
    <mergeCell ref="A1:F1"/>
  </mergeCells>
  <conditionalFormatting sqref="B15">
    <cfRule type="expression" priority="1" dxfId="0">
      <formula>$B$15="Conferir diferença"</formula>
    </cfRule>
    <cfRule type="expression" priority="2" dxfId="1">
      <formula>$B$15="Conferido"</formula>
    </cfRule>
  </conditionalFormatting>
  <conditionalFormatting sqref="B6">
    <cfRule type="expression" priority="3" dxfId="0">
      <formula>AND(ISNUMBER($B$6),$B$6&gt;0)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I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34" customWidth="1" min="4" max="4"/>
    <col width="23" customWidth="1" min="5" max="5"/>
    <col width="13" customWidth="1" min="6" max="6"/>
    <col width="16" customWidth="1" min="7" max="7"/>
    <col width="16" customWidth="1" min="8" max="8"/>
    <col width="15" customWidth="1" min="9" max="9"/>
  </cols>
  <sheetData>
    <row r="1" ht="28" customHeight="1">
      <c r="A1" s="1" t="inlineStr">
        <is>
          <t>Movimentos do caixa</t>
        </is>
      </c>
      <c r="B1" s="25" t="n"/>
      <c r="C1" s="25" t="n"/>
      <c r="D1" s="25" t="n"/>
      <c r="E1" s="25" t="n"/>
      <c r="F1" s="25" t="n"/>
      <c r="G1" s="25" t="n"/>
      <c r="H1" s="25" t="n"/>
      <c r="I1" s="26" t="n"/>
    </row>
    <row r="2" ht="28" customHeight="1">
      <c r="A2" s="12" t="inlineStr">
        <is>
          <t>Registre vendas, reforços e retiradas. Os exemplos são fictícios e podem ser substituídos.</t>
        </is>
      </c>
    </row>
    <row r="3"/>
    <row r="4" ht="32" customHeight="1">
      <c r="A4" s="3" t="inlineStr">
        <is>
          <t>ID</t>
        </is>
      </c>
      <c r="B4" s="3" t="inlineStr">
        <is>
          <t>Data</t>
        </is>
      </c>
      <c r="C4" s="3" t="inlineStr">
        <is>
          <t>Tipo</t>
        </is>
      </c>
      <c r="D4" s="3" t="inlineStr">
        <is>
          <t>Descrição</t>
        </is>
      </c>
      <c r="E4" s="3" t="inlineStr">
        <is>
          <t>Meio de pagamento</t>
        </is>
      </c>
      <c r="F4" s="3" t="inlineStr">
        <is>
          <t>Quantidade</t>
        </is>
      </c>
      <c r="G4" s="3" t="inlineStr">
        <is>
          <t>Valor unitário</t>
        </is>
      </c>
      <c r="H4" s="3" t="inlineStr">
        <is>
          <t>Valor total</t>
        </is>
      </c>
      <c r="I4" s="3" t="inlineStr">
        <is>
          <t>Status</t>
        </is>
      </c>
    </row>
    <row r="5">
      <c r="A5" s="13" t="inlineStr">
        <is>
          <t>MOV-EX-001</t>
        </is>
      </c>
      <c r="B5" s="28" t="n">
        <v>46266</v>
      </c>
      <c r="C5" s="15" t="inlineStr">
        <is>
          <t>Venda</t>
        </is>
      </c>
      <c r="D5" s="16" t="inlineStr">
        <is>
          <t>Serviço fictício Aurora</t>
        </is>
      </c>
      <c r="E5" s="15" t="inlineStr">
        <is>
          <t>Dinheiro</t>
        </is>
      </c>
      <c r="F5" s="17" t="n">
        <v>2</v>
      </c>
      <c r="G5" s="18" t="n">
        <v>85</v>
      </c>
      <c r="H5" s="9">
        <f>IF(OR($B5="",$C5="",$F5="",$G5=""),"",IFERROR($F5*$G5,""))</f>
        <v/>
      </c>
      <c r="I5" s="15" t="inlineStr">
        <is>
          <t>Confirmado</t>
        </is>
      </c>
    </row>
    <row r="6">
      <c r="A6" s="13" t="inlineStr">
        <is>
          <t>MOV-EX-002</t>
        </is>
      </c>
      <c r="B6" s="28" t="n">
        <v>46267</v>
      </c>
      <c r="C6" s="15" t="inlineStr">
        <is>
          <t>Venda</t>
        </is>
      </c>
      <c r="D6" s="16" t="inlineStr">
        <is>
          <t>Serviço fictício Brisa</t>
        </is>
      </c>
      <c r="E6" s="15" t="inlineStr">
        <is>
          <t>Pix</t>
        </is>
      </c>
      <c r="F6" s="17" t="n">
        <v>1</v>
      </c>
      <c r="G6" s="18" t="n">
        <v>120</v>
      </c>
      <c r="H6" s="10">
        <f>IF(OR($B6="",$C6="",$F6="",$G6=""),"",IFERROR($F6*$G6,""))</f>
        <v/>
      </c>
      <c r="I6" s="15" t="inlineStr">
        <is>
          <t>Confirmado</t>
        </is>
      </c>
    </row>
    <row r="7">
      <c r="A7" s="13" t="inlineStr">
        <is>
          <t>MOV-EX-003</t>
        </is>
      </c>
      <c r="B7" s="28" t="n">
        <v>46268</v>
      </c>
      <c r="C7" s="15" t="inlineStr">
        <is>
          <t>Venda</t>
        </is>
      </c>
      <c r="D7" s="16" t="inlineStr">
        <is>
          <t>Serviço fictício Coral</t>
        </is>
      </c>
      <c r="E7" s="15" t="inlineStr">
        <is>
          <t>Dinheiro</t>
        </is>
      </c>
      <c r="F7" s="17" t="n">
        <v>1</v>
      </c>
      <c r="G7" s="18" t="n">
        <v>95</v>
      </c>
      <c r="H7" s="9">
        <f>IF(OR($B7="",$C7="",$F7="",$G7=""),"",IFERROR($F7*$G7,""))</f>
        <v/>
      </c>
      <c r="I7" s="15" t="inlineStr">
        <is>
          <t>Confirmado</t>
        </is>
      </c>
    </row>
    <row r="8">
      <c r="A8" s="13" t="inlineStr">
        <is>
          <t>MOV-EX-004</t>
        </is>
      </c>
      <c r="B8" s="28" t="n">
        <v>46268</v>
      </c>
      <c r="C8" s="15" t="inlineStr">
        <is>
          <t>Venda</t>
        </is>
      </c>
      <c r="D8" s="16" t="inlineStr">
        <is>
          <t>Produto demonstrativo</t>
        </is>
      </c>
      <c r="E8" s="15" t="inlineStr">
        <is>
          <t>Dinheiro</t>
        </is>
      </c>
      <c r="F8" s="17" t="n">
        <v>1</v>
      </c>
      <c r="G8" s="18" t="n">
        <v>70</v>
      </c>
      <c r="H8" s="10">
        <f>IF(OR($B8="",$C8="",$F8="",$G8=""),"",IFERROR($F8*$G8,""))</f>
        <v/>
      </c>
      <c r="I8" s="15" t="inlineStr">
        <is>
          <t>Cancelado</t>
        </is>
      </c>
    </row>
    <row r="9">
      <c r="A9" s="13" t="inlineStr">
        <is>
          <t>MOV-EX-005</t>
        </is>
      </c>
      <c r="B9" s="28" t="n">
        <v>46269</v>
      </c>
      <c r="C9" s="15" t="inlineStr">
        <is>
          <t>Reforço</t>
        </is>
      </c>
      <c r="D9" s="16" t="inlineStr">
        <is>
          <t>Aporte demonstrativo de caixa</t>
        </is>
      </c>
      <c r="E9" s="15" t="inlineStr">
        <is>
          <t>Dinheiro</t>
        </is>
      </c>
      <c r="F9" s="17" t="n">
        <v>1</v>
      </c>
      <c r="G9" s="18" t="n">
        <v>100</v>
      </c>
      <c r="H9" s="9">
        <f>IF(OR($B9="",$C9="",$F9="",$G9=""),"",IFERROR($F9*$G9,""))</f>
        <v/>
      </c>
      <c r="I9" s="15" t="inlineStr">
        <is>
          <t>Confirmado</t>
        </is>
      </c>
    </row>
    <row r="10">
      <c r="A10" s="13" t="inlineStr">
        <is>
          <t>MOV-EX-006</t>
        </is>
      </c>
      <c r="B10" s="28" t="n">
        <v>46270</v>
      </c>
      <c r="C10" s="15" t="inlineStr">
        <is>
          <t>Venda</t>
        </is>
      </c>
      <c r="D10" s="16" t="inlineStr">
        <is>
          <t>Serviço fictício Dália</t>
        </is>
      </c>
      <c r="E10" s="15" t="inlineStr">
        <is>
          <t>Dinheiro</t>
        </is>
      </c>
      <c r="F10" s="17" t="n">
        <v>3</v>
      </c>
      <c r="G10" s="18" t="n">
        <v>50</v>
      </c>
      <c r="H10" s="10">
        <f>IF(OR($B10="",$C10="",$F10="",$G10=""),"",IFERROR($F10*$G10,""))</f>
        <v/>
      </c>
      <c r="I10" s="15" t="inlineStr">
        <is>
          <t>Confirmado</t>
        </is>
      </c>
    </row>
    <row r="11">
      <c r="A11" s="13" t="inlineStr">
        <is>
          <t>MOV-EX-007</t>
        </is>
      </c>
      <c r="B11" s="28" t="n">
        <v>46270</v>
      </c>
      <c r="C11" s="15" t="inlineStr">
        <is>
          <t>Retirada</t>
        </is>
      </c>
      <c r="D11" s="16" t="inlineStr">
        <is>
          <t>Suprimento interno fictício</t>
        </is>
      </c>
      <c r="E11" s="15" t="inlineStr">
        <is>
          <t>Dinheiro</t>
        </is>
      </c>
      <c r="F11" s="17" t="n">
        <v>1</v>
      </c>
      <c r="G11" s="18" t="n">
        <v>60</v>
      </c>
      <c r="H11" s="9">
        <f>IF(OR($B11="",$C11="",$F11="",$G11=""),"",IFERROR($F11*$G11,""))</f>
        <v/>
      </c>
      <c r="I11" s="15" t="inlineStr">
        <is>
          <t>Confirmado</t>
        </is>
      </c>
    </row>
    <row r="12">
      <c r="A12" s="13" t="inlineStr">
        <is>
          <t>MOV-EX-008</t>
        </is>
      </c>
      <c r="B12" s="28" t="n">
        <v>46271</v>
      </c>
      <c r="C12" s="15" t="inlineStr">
        <is>
          <t>Venda</t>
        </is>
      </c>
      <c r="D12" s="16" t="inlineStr">
        <is>
          <t>Serviço fictício Estrela</t>
        </is>
      </c>
      <c r="E12" s="15" t="inlineStr">
        <is>
          <t>Cartão de débito</t>
        </is>
      </c>
      <c r="F12" s="17" t="n">
        <v>2</v>
      </c>
      <c r="G12" s="18" t="n">
        <v>75</v>
      </c>
      <c r="H12" s="10">
        <f>IF(OR($B12="",$C12="",$F12="",$G12=""),"",IFERROR($F12*$G12,""))</f>
        <v/>
      </c>
      <c r="I12" s="15" t="inlineStr">
        <is>
          <t>Confirmado</t>
        </is>
      </c>
    </row>
    <row r="13">
      <c r="A13" s="13" t="inlineStr">
        <is>
          <t>MOV-EX-009</t>
        </is>
      </c>
      <c r="B13" s="28" t="n">
        <v>46272</v>
      </c>
      <c r="C13" s="15" t="inlineStr">
        <is>
          <t>Venda</t>
        </is>
      </c>
      <c r="D13" s="16" t="inlineStr">
        <is>
          <t>Serviço fictício Flora</t>
        </is>
      </c>
      <c r="E13" s="15" t="inlineStr">
        <is>
          <t>Dinheiro</t>
        </is>
      </c>
      <c r="F13" s="17" t="n">
        <v>1</v>
      </c>
      <c r="G13" s="18" t="n">
        <v>130</v>
      </c>
      <c r="H13" s="9">
        <f>IF(OR($B13="",$C13="",$F13="",$G13=""),"",IFERROR($F13*$G13,""))</f>
        <v/>
      </c>
      <c r="I13" s="15" t="inlineStr">
        <is>
          <t>Pendente</t>
        </is>
      </c>
    </row>
    <row r="14">
      <c r="A14" s="13" t="inlineStr">
        <is>
          <t>MOV-EX-010</t>
        </is>
      </c>
      <c r="B14" s="28" t="n">
        <v>46273</v>
      </c>
      <c r="C14" s="15" t="inlineStr">
        <is>
          <t>Venda</t>
        </is>
      </c>
      <c r="D14" s="16" t="inlineStr">
        <is>
          <t>Serviço fictício Girassol</t>
        </is>
      </c>
      <c r="E14" s="15" t="inlineStr">
        <is>
          <t>Dinheiro</t>
        </is>
      </c>
      <c r="F14" s="17" t="n">
        <v>2</v>
      </c>
      <c r="G14" s="18" t="n">
        <v>90</v>
      </c>
      <c r="H14" s="10">
        <f>IF(OR($B14="",$C14="",$F14="",$G14=""),"",IFERROR($F14*$G14,""))</f>
        <v/>
      </c>
      <c r="I14" s="15" t="inlineStr">
        <is>
          <t>Confirmado</t>
        </is>
      </c>
    </row>
    <row r="15">
      <c r="A15" s="13" t="inlineStr">
        <is>
          <t>MOV-EX-011</t>
        </is>
      </c>
      <c r="B15" s="28" t="n">
        <v>46273</v>
      </c>
      <c r="C15" s="15" t="inlineStr">
        <is>
          <t>Retirada</t>
        </is>
      </c>
      <c r="D15" s="16" t="inlineStr">
        <is>
          <t>Despesa operacional fictícia</t>
        </is>
      </c>
      <c r="E15" s="15" t="inlineStr">
        <is>
          <t>Dinheiro</t>
        </is>
      </c>
      <c r="F15" s="17" t="n">
        <v>1</v>
      </c>
      <c r="G15" s="18" t="n">
        <v>40</v>
      </c>
      <c r="H15" s="9">
        <f>IF(OR($B15="",$C15="",$F15="",$G15=""),"",IFERROR($F15*$G15,""))</f>
        <v/>
      </c>
      <c r="I15" s="15" t="inlineStr">
        <is>
          <t>Confirmado</t>
        </is>
      </c>
    </row>
    <row r="16">
      <c r="A16" s="13" t="n"/>
      <c r="B16" s="28" t="n"/>
      <c r="C16" s="15" t="n"/>
      <c r="D16" s="16" t="n"/>
      <c r="E16" s="15" t="n"/>
      <c r="F16" s="17" t="n"/>
      <c r="G16" s="18" t="n"/>
      <c r="H16" s="10">
        <f>IF(OR($B16="",$C16="",$F16="",$G16=""),"",IFERROR($F16*$G16,""))</f>
        <v/>
      </c>
      <c r="I16" s="15" t="n"/>
    </row>
    <row r="17">
      <c r="A17" s="13" t="n"/>
      <c r="B17" s="28" t="n"/>
      <c r="C17" s="15" t="n"/>
      <c r="D17" s="16" t="n"/>
      <c r="E17" s="15" t="n"/>
      <c r="F17" s="17" t="n"/>
      <c r="G17" s="18" t="n"/>
      <c r="H17" s="9">
        <f>IF(OR($B17="",$C17="",$F17="",$G17=""),"",IFERROR($F17*$G17,""))</f>
        <v/>
      </c>
      <c r="I17" s="15" t="n"/>
    </row>
    <row r="18">
      <c r="A18" s="13" t="n"/>
      <c r="B18" s="28" t="n"/>
      <c r="C18" s="15" t="n"/>
      <c r="D18" s="16" t="n"/>
      <c r="E18" s="15" t="n"/>
      <c r="F18" s="17" t="n"/>
      <c r="G18" s="18" t="n"/>
      <c r="H18" s="10">
        <f>IF(OR($B18="",$C18="",$F18="",$G18=""),"",IFERROR($F18*$G18,""))</f>
        <v/>
      </c>
      <c r="I18" s="15" t="n"/>
    </row>
    <row r="19">
      <c r="A19" s="13" t="n"/>
      <c r="B19" s="28" t="n"/>
      <c r="C19" s="15" t="n"/>
      <c r="D19" s="16" t="n"/>
      <c r="E19" s="15" t="n"/>
      <c r="F19" s="17" t="n"/>
      <c r="G19" s="18" t="n"/>
      <c r="H19" s="9">
        <f>IF(OR($B19="",$C19="",$F19="",$G19=""),"",IFERROR($F19*$G19,""))</f>
        <v/>
      </c>
      <c r="I19" s="15" t="n"/>
    </row>
    <row r="20">
      <c r="A20" s="13" t="n"/>
      <c r="B20" s="28" t="n"/>
      <c r="C20" s="15" t="n"/>
      <c r="D20" s="16" t="n"/>
      <c r="E20" s="15" t="n"/>
      <c r="F20" s="17" t="n"/>
      <c r="G20" s="18" t="n"/>
      <c r="H20" s="10">
        <f>IF(OR($B20="",$C20="",$F20="",$G20=""),"",IFERROR($F20*$G20,""))</f>
        <v/>
      </c>
      <c r="I20" s="15" t="n"/>
    </row>
    <row r="21">
      <c r="A21" s="13" t="n"/>
      <c r="B21" s="28" t="n"/>
      <c r="C21" s="15" t="n"/>
      <c r="D21" s="16" t="n"/>
      <c r="E21" s="15" t="n"/>
      <c r="F21" s="17" t="n"/>
      <c r="G21" s="18" t="n"/>
      <c r="H21" s="9">
        <f>IF(OR($B21="",$C21="",$F21="",$G21=""),"",IFERROR($F21*$G21,""))</f>
        <v/>
      </c>
      <c r="I21" s="15" t="n"/>
    </row>
    <row r="22">
      <c r="A22" s="13" t="n"/>
      <c r="B22" s="28" t="n"/>
      <c r="C22" s="15" t="n"/>
      <c r="D22" s="16" t="n"/>
      <c r="E22" s="15" t="n"/>
      <c r="F22" s="17" t="n"/>
      <c r="G22" s="18" t="n"/>
      <c r="H22" s="10">
        <f>IF(OR($B22="",$C22="",$F22="",$G22=""),"",IFERROR($F22*$G22,""))</f>
        <v/>
      </c>
      <c r="I22" s="15" t="n"/>
    </row>
    <row r="23">
      <c r="A23" s="13" t="n"/>
      <c r="B23" s="28" t="n"/>
      <c r="C23" s="15" t="n"/>
      <c r="D23" s="16" t="n"/>
      <c r="E23" s="15" t="n"/>
      <c r="F23" s="17" t="n"/>
      <c r="G23" s="18" t="n"/>
      <c r="H23" s="9">
        <f>IF(OR($B23="",$C23="",$F23="",$G23=""),"",IFERROR($F23*$G23,""))</f>
        <v/>
      </c>
      <c r="I23" s="15" t="n"/>
    </row>
    <row r="24">
      <c r="A24" s="13" t="n"/>
      <c r="B24" s="28" t="n"/>
      <c r="C24" s="15" t="n"/>
      <c r="D24" s="16" t="n"/>
      <c r="E24" s="15" t="n"/>
      <c r="F24" s="17" t="n"/>
      <c r="G24" s="18" t="n"/>
      <c r="H24" s="10">
        <f>IF(OR($B24="",$C24="",$F24="",$G24=""),"",IFERROR($F24*$G24,""))</f>
        <v/>
      </c>
      <c r="I24" s="15" t="n"/>
    </row>
    <row r="25">
      <c r="A25" s="13" t="n"/>
      <c r="B25" s="28" t="n"/>
      <c r="C25" s="15" t="n"/>
      <c r="D25" s="16" t="n"/>
      <c r="E25" s="15" t="n"/>
      <c r="F25" s="17" t="n"/>
      <c r="G25" s="18" t="n"/>
      <c r="H25" s="9">
        <f>IF(OR($B25="",$C25="",$F25="",$G25=""),"",IFERROR($F25*$G25,""))</f>
        <v/>
      </c>
      <c r="I25" s="15" t="n"/>
    </row>
    <row r="26">
      <c r="A26" s="13" t="n"/>
      <c r="B26" s="28" t="n"/>
      <c r="C26" s="15" t="n"/>
      <c r="D26" s="16" t="n"/>
      <c r="E26" s="15" t="n"/>
      <c r="F26" s="17" t="n"/>
      <c r="G26" s="18" t="n"/>
      <c r="H26" s="10">
        <f>IF(OR($B26="",$C26="",$F26="",$G26=""),"",IFERROR($F26*$G26,""))</f>
        <v/>
      </c>
      <c r="I26" s="15" t="n"/>
    </row>
    <row r="27">
      <c r="A27" s="13" t="n"/>
      <c r="B27" s="28" t="n"/>
      <c r="C27" s="15" t="n"/>
      <c r="D27" s="16" t="n"/>
      <c r="E27" s="15" t="n"/>
      <c r="F27" s="17" t="n"/>
      <c r="G27" s="18" t="n"/>
      <c r="H27" s="9">
        <f>IF(OR($B27="",$C27="",$F27="",$G27=""),"",IFERROR($F27*$G27,""))</f>
        <v/>
      </c>
      <c r="I27" s="15" t="n"/>
    </row>
    <row r="28">
      <c r="A28" s="13" t="n"/>
      <c r="B28" s="28" t="n"/>
      <c r="C28" s="15" t="n"/>
      <c r="D28" s="16" t="n"/>
      <c r="E28" s="15" t="n"/>
      <c r="F28" s="17" t="n"/>
      <c r="G28" s="18" t="n"/>
      <c r="H28" s="10">
        <f>IF(OR($B28="",$C28="",$F28="",$G28=""),"",IFERROR($F28*$G28,""))</f>
        <v/>
      </c>
      <c r="I28" s="15" t="n"/>
    </row>
    <row r="29">
      <c r="A29" s="13" t="n"/>
      <c r="B29" s="28" t="n"/>
      <c r="C29" s="15" t="n"/>
      <c r="D29" s="16" t="n"/>
      <c r="E29" s="15" t="n"/>
      <c r="F29" s="17" t="n"/>
      <c r="G29" s="18" t="n"/>
      <c r="H29" s="9">
        <f>IF(OR($B29="",$C29="",$F29="",$G29=""),"",IFERROR($F29*$G29,""))</f>
        <v/>
      </c>
      <c r="I29" s="15" t="n"/>
    </row>
    <row r="30">
      <c r="A30" s="13" t="n"/>
      <c r="B30" s="28" t="n"/>
      <c r="C30" s="15" t="n"/>
      <c r="D30" s="16" t="n"/>
      <c r="E30" s="15" t="n"/>
      <c r="F30" s="17" t="n"/>
      <c r="G30" s="18" t="n"/>
      <c r="H30" s="10">
        <f>IF(OR($B30="",$C30="",$F30="",$G30=""),"",IFERROR($F30*$G30,""))</f>
        <v/>
      </c>
      <c r="I30" s="15" t="n"/>
    </row>
    <row r="31">
      <c r="A31" s="13" t="n"/>
      <c r="B31" s="28" t="n"/>
      <c r="C31" s="15" t="n"/>
      <c r="D31" s="16" t="n"/>
      <c r="E31" s="15" t="n"/>
      <c r="F31" s="17" t="n"/>
      <c r="G31" s="18" t="n"/>
      <c r="H31" s="9">
        <f>IF(OR($B31="",$C31="",$F31="",$G31=""),"",IFERROR($F31*$G31,""))</f>
        <v/>
      </c>
      <c r="I31" s="15" t="n"/>
    </row>
    <row r="32">
      <c r="A32" s="13" t="n"/>
      <c r="B32" s="28" t="n"/>
      <c r="C32" s="15" t="n"/>
      <c r="D32" s="16" t="n"/>
      <c r="E32" s="15" t="n"/>
      <c r="F32" s="17" t="n"/>
      <c r="G32" s="18" t="n"/>
      <c r="H32" s="10">
        <f>IF(OR($B32="",$C32="",$F32="",$G32=""),"",IFERROR($F32*$G32,""))</f>
        <v/>
      </c>
      <c r="I32" s="15" t="n"/>
    </row>
    <row r="33">
      <c r="A33" s="13" t="n"/>
      <c r="B33" s="28" t="n"/>
      <c r="C33" s="15" t="n"/>
      <c r="D33" s="16" t="n"/>
      <c r="E33" s="15" t="n"/>
      <c r="F33" s="17" t="n"/>
      <c r="G33" s="18" t="n"/>
      <c r="H33" s="9">
        <f>IF(OR($B33="",$C33="",$F33="",$G33=""),"",IFERROR($F33*$G33,""))</f>
        <v/>
      </c>
      <c r="I33" s="15" t="n"/>
    </row>
    <row r="34">
      <c r="A34" s="13" t="n"/>
      <c r="B34" s="28" t="n"/>
      <c r="C34" s="15" t="n"/>
      <c r="D34" s="16" t="n"/>
      <c r="E34" s="15" t="n"/>
      <c r="F34" s="17" t="n"/>
      <c r="G34" s="18" t="n"/>
      <c r="H34" s="10">
        <f>IF(OR($B34="",$C34="",$F34="",$G34=""),"",IFERROR($F34*$G34,""))</f>
        <v/>
      </c>
      <c r="I34" s="15" t="n"/>
    </row>
    <row r="35">
      <c r="A35" s="13" t="n"/>
      <c r="B35" s="28" t="n"/>
      <c r="C35" s="15" t="n"/>
      <c r="D35" s="16" t="n"/>
      <c r="E35" s="15" t="n"/>
      <c r="F35" s="17" t="n"/>
      <c r="G35" s="18" t="n"/>
      <c r="H35" s="9">
        <f>IF(OR($B35="",$C35="",$F35="",$G35=""),"",IFERROR($F35*$G35,""))</f>
        <v/>
      </c>
      <c r="I35" s="15" t="n"/>
    </row>
    <row r="36">
      <c r="A36" s="13" t="n"/>
      <c r="B36" s="28" t="n"/>
      <c r="C36" s="15" t="n"/>
      <c r="D36" s="16" t="n"/>
      <c r="E36" s="15" t="n"/>
      <c r="F36" s="17" t="n"/>
      <c r="G36" s="18" t="n"/>
      <c r="H36" s="10">
        <f>IF(OR($B36="",$C36="",$F36="",$G36=""),"",IFERROR($F36*$G36,""))</f>
        <v/>
      </c>
      <c r="I36" s="15" t="n"/>
    </row>
    <row r="37">
      <c r="A37" s="13" t="n"/>
      <c r="B37" s="28" t="n"/>
      <c r="C37" s="15" t="n"/>
      <c r="D37" s="16" t="n"/>
      <c r="E37" s="15" t="n"/>
      <c r="F37" s="17" t="n"/>
      <c r="G37" s="18" t="n"/>
      <c r="H37" s="9">
        <f>IF(OR($B37="",$C37="",$F37="",$G37=""),"",IFERROR($F37*$G37,""))</f>
        <v/>
      </c>
      <c r="I37" s="15" t="n"/>
    </row>
    <row r="38">
      <c r="A38" s="13" t="n"/>
      <c r="B38" s="28" t="n"/>
      <c r="C38" s="15" t="n"/>
      <c r="D38" s="16" t="n"/>
      <c r="E38" s="15" t="n"/>
      <c r="F38" s="17" t="n"/>
      <c r="G38" s="18" t="n"/>
      <c r="H38" s="10">
        <f>IF(OR($B38="",$C38="",$F38="",$G38=""),"",IFERROR($F38*$G38,""))</f>
        <v/>
      </c>
      <c r="I38" s="15" t="n"/>
    </row>
    <row r="39">
      <c r="A39" s="13" t="n"/>
      <c r="B39" s="28" t="n"/>
      <c r="C39" s="15" t="n"/>
      <c r="D39" s="16" t="n"/>
      <c r="E39" s="15" t="n"/>
      <c r="F39" s="17" t="n"/>
      <c r="G39" s="18" t="n"/>
      <c r="H39" s="9">
        <f>IF(OR($B39="",$C39="",$F39="",$G39=""),"",IFERROR($F39*$G39,""))</f>
        <v/>
      </c>
      <c r="I39" s="15" t="n"/>
    </row>
    <row r="40">
      <c r="A40" s="13" t="n"/>
      <c r="B40" s="28" t="n"/>
      <c r="C40" s="15" t="n"/>
      <c r="D40" s="16" t="n"/>
      <c r="E40" s="15" t="n"/>
      <c r="F40" s="17" t="n"/>
      <c r="G40" s="18" t="n"/>
      <c r="H40" s="10">
        <f>IF(OR($B40="",$C40="",$F40="",$G40=""),"",IFERROR($F40*$G40,""))</f>
        <v/>
      </c>
      <c r="I40" s="15" t="n"/>
    </row>
    <row r="41">
      <c r="A41" s="13" t="n"/>
      <c r="B41" s="28" t="n"/>
      <c r="C41" s="15" t="n"/>
      <c r="D41" s="16" t="n"/>
      <c r="E41" s="15" t="n"/>
      <c r="F41" s="17" t="n"/>
      <c r="G41" s="18" t="n"/>
      <c r="H41" s="9">
        <f>IF(OR($B41="",$C41="",$F41="",$G41=""),"",IFERROR($F41*$G41,""))</f>
        <v/>
      </c>
      <c r="I41" s="15" t="n"/>
    </row>
    <row r="42">
      <c r="A42" s="13" t="n"/>
      <c r="B42" s="28" t="n"/>
      <c r="C42" s="15" t="n"/>
      <c r="D42" s="16" t="n"/>
      <c r="E42" s="15" t="n"/>
      <c r="F42" s="17" t="n"/>
      <c r="G42" s="18" t="n"/>
      <c r="H42" s="10">
        <f>IF(OR($B42="",$C42="",$F42="",$G42=""),"",IFERROR($F42*$G42,""))</f>
        <v/>
      </c>
      <c r="I42" s="15" t="n"/>
    </row>
    <row r="43">
      <c r="A43" s="13" t="n"/>
      <c r="B43" s="28" t="n"/>
      <c r="C43" s="15" t="n"/>
      <c r="D43" s="16" t="n"/>
      <c r="E43" s="15" t="n"/>
      <c r="F43" s="17" t="n"/>
      <c r="G43" s="18" t="n"/>
      <c r="H43" s="9">
        <f>IF(OR($B43="",$C43="",$F43="",$G43=""),"",IFERROR($F43*$G43,""))</f>
        <v/>
      </c>
      <c r="I43" s="15" t="n"/>
    </row>
    <row r="44">
      <c r="A44" s="13" t="n"/>
      <c r="B44" s="28" t="n"/>
      <c r="C44" s="15" t="n"/>
      <c r="D44" s="16" t="n"/>
      <c r="E44" s="15" t="n"/>
      <c r="F44" s="17" t="n"/>
      <c r="G44" s="18" t="n"/>
      <c r="H44" s="10">
        <f>IF(OR($B44="",$C44="",$F44="",$G44=""),"",IFERROR($F44*$G44,""))</f>
        <v/>
      </c>
      <c r="I44" s="15" t="n"/>
    </row>
    <row r="45">
      <c r="A45" s="13" t="n"/>
      <c r="B45" s="28" t="n"/>
      <c r="C45" s="15" t="n"/>
      <c r="D45" s="16" t="n"/>
      <c r="E45" s="15" t="n"/>
      <c r="F45" s="17" t="n"/>
      <c r="G45" s="18" t="n"/>
      <c r="H45" s="9">
        <f>IF(OR($B45="",$C45="",$F45="",$G45=""),"",IFERROR($F45*$G45,""))</f>
        <v/>
      </c>
      <c r="I45" s="15" t="n"/>
    </row>
    <row r="46">
      <c r="A46" s="13" t="n"/>
      <c r="B46" s="28" t="n"/>
      <c r="C46" s="15" t="n"/>
      <c r="D46" s="16" t="n"/>
      <c r="E46" s="15" t="n"/>
      <c r="F46" s="17" t="n"/>
      <c r="G46" s="18" t="n"/>
      <c r="H46" s="10">
        <f>IF(OR($B46="",$C46="",$F46="",$G46=""),"",IFERROR($F46*$G46,""))</f>
        <v/>
      </c>
      <c r="I46" s="15" t="n"/>
    </row>
    <row r="47">
      <c r="A47" s="13" t="n"/>
      <c r="B47" s="28" t="n"/>
      <c r="C47" s="15" t="n"/>
      <c r="D47" s="16" t="n"/>
      <c r="E47" s="15" t="n"/>
      <c r="F47" s="17" t="n"/>
      <c r="G47" s="18" t="n"/>
      <c r="H47" s="9">
        <f>IF(OR($B47="",$C47="",$F47="",$G47=""),"",IFERROR($F47*$G47,""))</f>
        <v/>
      </c>
      <c r="I47" s="15" t="n"/>
    </row>
    <row r="48">
      <c r="A48" s="13" t="n"/>
      <c r="B48" s="28" t="n"/>
      <c r="C48" s="15" t="n"/>
      <c r="D48" s="16" t="n"/>
      <c r="E48" s="15" t="n"/>
      <c r="F48" s="17" t="n"/>
      <c r="G48" s="18" t="n"/>
      <c r="H48" s="10">
        <f>IF(OR($B48="",$C48="",$F48="",$G48=""),"",IFERROR($F48*$G48,""))</f>
        <v/>
      </c>
      <c r="I48" s="15" t="n"/>
    </row>
    <row r="49">
      <c r="A49" s="13" t="n"/>
      <c r="B49" s="28" t="n"/>
      <c r="C49" s="15" t="n"/>
      <c r="D49" s="16" t="n"/>
      <c r="E49" s="15" t="n"/>
      <c r="F49" s="17" t="n"/>
      <c r="G49" s="18" t="n"/>
      <c r="H49" s="9">
        <f>IF(OR($B49="",$C49="",$F49="",$G49=""),"",IFERROR($F49*$G49,""))</f>
        <v/>
      </c>
      <c r="I49" s="15" t="n"/>
    </row>
    <row r="50">
      <c r="A50" s="13" t="n"/>
      <c r="B50" s="28" t="n"/>
      <c r="C50" s="15" t="n"/>
      <c r="D50" s="16" t="n"/>
      <c r="E50" s="15" t="n"/>
      <c r="F50" s="17" t="n"/>
      <c r="G50" s="18" t="n"/>
      <c r="H50" s="10">
        <f>IF(OR($B50="",$C50="",$F50="",$G50=""),"",IFERROR($F50*$G50,""))</f>
        <v/>
      </c>
      <c r="I50" s="15" t="n"/>
    </row>
    <row r="51">
      <c r="A51" s="13" t="n"/>
      <c r="B51" s="28" t="n"/>
      <c r="C51" s="15" t="n"/>
      <c r="D51" s="16" t="n"/>
      <c r="E51" s="15" t="n"/>
      <c r="F51" s="17" t="n"/>
      <c r="G51" s="18" t="n"/>
      <c r="H51" s="9">
        <f>IF(OR($B51="",$C51="",$F51="",$G51=""),"",IFERROR($F51*$G51,""))</f>
        <v/>
      </c>
      <c r="I51" s="15" t="n"/>
    </row>
    <row r="52">
      <c r="A52" s="13" t="n"/>
      <c r="B52" s="28" t="n"/>
      <c r="C52" s="15" t="n"/>
      <c r="D52" s="16" t="n"/>
      <c r="E52" s="15" t="n"/>
      <c r="F52" s="17" t="n"/>
      <c r="G52" s="18" t="n"/>
      <c r="H52" s="10">
        <f>IF(OR($B52="",$C52="",$F52="",$G52=""),"",IFERROR($F52*$G52,""))</f>
        <v/>
      </c>
      <c r="I52" s="15" t="n"/>
    </row>
    <row r="53">
      <c r="A53" s="13" t="n"/>
      <c r="B53" s="28" t="n"/>
      <c r="C53" s="15" t="n"/>
      <c r="D53" s="16" t="n"/>
      <c r="E53" s="15" t="n"/>
      <c r="F53" s="17" t="n"/>
      <c r="G53" s="18" t="n"/>
      <c r="H53" s="9">
        <f>IF(OR($B53="",$C53="",$F53="",$G53=""),"",IFERROR($F53*$G53,""))</f>
        <v/>
      </c>
      <c r="I53" s="15" t="n"/>
    </row>
    <row r="54">
      <c r="A54" s="13" t="n"/>
      <c r="B54" s="28" t="n"/>
      <c r="C54" s="15" t="n"/>
      <c r="D54" s="16" t="n"/>
      <c r="E54" s="15" t="n"/>
      <c r="F54" s="17" t="n"/>
      <c r="G54" s="18" t="n"/>
      <c r="H54" s="10">
        <f>IF(OR($B54="",$C54="",$F54="",$G54=""),"",IFERROR($F54*$G54,""))</f>
        <v/>
      </c>
      <c r="I54" s="15" t="n"/>
    </row>
    <row r="55">
      <c r="A55" s="13" t="n"/>
      <c r="B55" s="28" t="n"/>
      <c r="C55" s="15" t="n"/>
      <c r="D55" s="16" t="n"/>
      <c r="E55" s="15" t="n"/>
      <c r="F55" s="17" t="n"/>
      <c r="G55" s="18" t="n"/>
      <c r="H55" s="9">
        <f>IF(OR($B55="",$C55="",$F55="",$G55=""),"",IFERROR($F55*$G55,""))</f>
        <v/>
      </c>
      <c r="I55" s="15" t="n"/>
    </row>
    <row r="56">
      <c r="A56" s="13" t="n"/>
      <c r="B56" s="28" t="n"/>
      <c r="C56" s="15" t="n"/>
      <c r="D56" s="16" t="n"/>
      <c r="E56" s="15" t="n"/>
      <c r="F56" s="17" t="n"/>
      <c r="G56" s="18" t="n"/>
      <c r="H56" s="10">
        <f>IF(OR($B56="",$C56="",$F56="",$G56=""),"",IFERROR($F56*$G56,""))</f>
        <v/>
      </c>
      <c r="I56" s="15" t="n"/>
    </row>
    <row r="57">
      <c r="A57" s="13" t="n"/>
      <c r="B57" s="28" t="n"/>
      <c r="C57" s="15" t="n"/>
      <c r="D57" s="16" t="n"/>
      <c r="E57" s="15" t="n"/>
      <c r="F57" s="17" t="n"/>
      <c r="G57" s="18" t="n"/>
      <c r="H57" s="9">
        <f>IF(OR($B57="",$C57="",$F57="",$G57=""),"",IFERROR($F57*$G57,""))</f>
        <v/>
      </c>
      <c r="I57" s="15" t="n"/>
    </row>
    <row r="58">
      <c r="A58" s="13" t="n"/>
      <c r="B58" s="28" t="n"/>
      <c r="C58" s="15" t="n"/>
      <c r="D58" s="16" t="n"/>
      <c r="E58" s="15" t="n"/>
      <c r="F58" s="17" t="n"/>
      <c r="G58" s="18" t="n"/>
      <c r="H58" s="10">
        <f>IF(OR($B58="",$C58="",$F58="",$G58=""),"",IFERROR($F58*$G58,""))</f>
        <v/>
      </c>
      <c r="I58" s="15" t="n"/>
    </row>
    <row r="59">
      <c r="A59" s="13" t="n"/>
      <c r="B59" s="28" t="n"/>
      <c r="C59" s="15" t="n"/>
      <c r="D59" s="16" t="n"/>
      <c r="E59" s="15" t="n"/>
      <c r="F59" s="17" t="n"/>
      <c r="G59" s="18" t="n"/>
      <c r="H59" s="9">
        <f>IF(OR($B59="",$C59="",$F59="",$G59=""),"",IFERROR($F59*$G59,""))</f>
        <v/>
      </c>
      <c r="I59" s="15" t="n"/>
    </row>
    <row r="60">
      <c r="A60" s="13" t="n"/>
      <c r="B60" s="28" t="n"/>
      <c r="C60" s="15" t="n"/>
      <c r="D60" s="16" t="n"/>
      <c r="E60" s="15" t="n"/>
      <c r="F60" s="17" t="n"/>
      <c r="G60" s="18" t="n"/>
      <c r="H60" s="10">
        <f>IF(OR($B60="",$C60="",$F60="",$G60=""),"",IFERROR($F60*$G60,""))</f>
        <v/>
      </c>
      <c r="I60" s="15" t="n"/>
    </row>
    <row r="61">
      <c r="A61" s="13" t="n"/>
      <c r="B61" s="28" t="n"/>
      <c r="C61" s="15" t="n"/>
      <c r="D61" s="16" t="n"/>
      <c r="E61" s="15" t="n"/>
      <c r="F61" s="17" t="n"/>
      <c r="G61" s="18" t="n"/>
      <c r="H61" s="9">
        <f>IF(OR($B61="",$C61="",$F61="",$G61=""),"",IFERROR($F61*$G61,""))</f>
        <v/>
      </c>
      <c r="I61" s="15" t="n"/>
    </row>
    <row r="62">
      <c r="A62" s="13" t="n"/>
      <c r="B62" s="28" t="n"/>
      <c r="C62" s="15" t="n"/>
      <c r="D62" s="16" t="n"/>
      <c r="E62" s="15" t="n"/>
      <c r="F62" s="17" t="n"/>
      <c r="G62" s="18" t="n"/>
      <c r="H62" s="10">
        <f>IF(OR($B62="",$C62="",$F62="",$G62=""),"",IFERROR($F62*$G62,""))</f>
        <v/>
      </c>
      <c r="I62" s="15" t="n"/>
    </row>
    <row r="63">
      <c r="A63" s="13" t="n"/>
      <c r="B63" s="28" t="n"/>
      <c r="C63" s="15" t="n"/>
      <c r="D63" s="16" t="n"/>
      <c r="E63" s="15" t="n"/>
      <c r="F63" s="17" t="n"/>
      <c r="G63" s="18" t="n"/>
      <c r="H63" s="9">
        <f>IF(OR($B63="",$C63="",$F63="",$G63=""),"",IFERROR($F63*$G63,""))</f>
        <v/>
      </c>
      <c r="I63" s="15" t="n"/>
    </row>
    <row r="64">
      <c r="A64" s="13" t="n"/>
      <c r="B64" s="28" t="n"/>
      <c r="C64" s="15" t="n"/>
      <c r="D64" s="16" t="n"/>
      <c r="E64" s="15" t="n"/>
      <c r="F64" s="17" t="n"/>
      <c r="G64" s="18" t="n"/>
      <c r="H64" s="10">
        <f>IF(OR($B64="",$C64="",$F64="",$G64=""),"",IFERROR($F64*$G64,""))</f>
        <v/>
      </c>
      <c r="I64" s="15" t="n"/>
    </row>
    <row r="65">
      <c r="A65" s="13" t="n"/>
      <c r="B65" s="28" t="n"/>
      <c r="C65" s="15" t="n"/>
      <c r="D65" s="16" t="n"/>
      <c r="E65" s="15" t="n"/>
      <c r="F65" s="17" t="n"/>
      <c r="G65" s="18" t="n"/>
      <c r="H65" s="9">
        <f>IF(OR($B65="",$C65="",$F65="",$G65=""),"",IFERROR($F65*$G65,""))</f>
        <v/>
      </c>
      <c r="I65" s="15" t="n"/>
    </row>
    <row r="66">
      <c r="A66" s="13" t="n"/>
      <c r="B66" s="28" t="n"/>
      <c r="C66" s="15" t="n"/>
      <c r="D66" s="16" t="n"/>
      <c r="E66" s="15" t="n"/>
      <c r="F66" s="17" t="n"/>
      <c r="G66" s="18" t="n"/>
      <c r="H66" s="10">
        <f>IF(OR($B66="",$C66="",$F66="",$G66=""),"",IFERROR($F66*$G66,""))</f>
        <v/>
      </c>
      <c r="I66" s="15" t="n"/>
    </row>
    <row r="67">
      <c r="A67" s="13" t="n"/>
      <c r="B67" s="28" t="n"/>
      <c r="C67" s="15" t="n"/>
      <c r="D67" s="16" t="n"/>
      <c r="E67" s="15" t="n"/>
      <c r="F67" s="17" t="n"/>
      <c r="G67" s="18" t="n"/>
      <c r="H67" s="9">
        <f>IF(OR($B67="",$C67="",$F67="",$G67=""),"",IFERROR($F67*$G67,""))</f>
        <v/>
      </c>
      <c r="I67" s="15" t="n"/>
    </row>
    <row r="68">
      <c r="A68" s="13" t="n"/>
      <c r="B68" s="28" t="n"/>
      <c r="C68" s="15" t="n"/>
      <c r="D68" s="16" t="n"/>
      <c r="E68" s="15" t="n"/>
      <c r="F68" s="17" t="n"/>
      <c r="G68" s="18" t="n"/>
      <c r="H68" s="10">
        <f>IF(OR($B68="",$C68="",$F68="",$G68=""),"",IFERROR($F68*$G68,""))</f>
        <v/>
      </c>
      <c r="I68" s="15" t="n"/>
    </row>
    <row r="69">
      <c r="A69" s="13" t="n"/>
      <c r="B69" s="28" t="n"/>
      <c r="C69" s="15" t="n"/>
      <c r="D69" s="16" t="n"/>
      <c r="E69" s="15" t="n"/>
      <c r="F69" s="17" t="n"/>
      <c r="G69" s="18" t="n"/>
      <c r="H69" s="9">
        <f>IF(OR($B69="",$C69="",$F69="",$G69=""),"",IFERROR($F69*$G69,""))</f>
        <v/>
      </c>
      <c r="I69" s="15" t="n"/>
    </row>
    <row r="70">
      <c r="A70" s="13" t="n"/>
      <c r="B70" s="28" t="n"/>
      <c r="C70" s="15" t="n"/>
      <c r="D70" s="16" t="n"/>
      <c r="E70" s="15" t="n"/>
      <c r="F70" s="17" t="n"/>
      <c r="G70" s="18" t="n"/>
      <c r="H70" s="10">
        <f>IF(OR($B70="",$C70="",$F70="",$G70=""),"",IFERROR($F70*$G70,""))</f>
        <v/>
      </c>
      <c r="I70" s="15" t="n"/>
    </row>
    <row r="71">
      <c r="A71" s="13" t="n"/>
      <c r="B71" s="28" t="n"/>
      <c r="C71" s="15" t="n"/>
      <c r="D71" s="16" t="n"/>
      <c r="E71" s="15" t="n"/>
      <c r="F71" s="17" t="n"/>
      <c r="G71" s="18" t="n"/>
      <c r="H71" s="9">
        <f>IF(OR($B71="",$C71="",$F71="",$G71=""),"",IFERROR($F71*$G71,""))</f>
        <v/>
      </c>
      <c r="I71" s="15" t="n"/>
    </row>
    <row r="72">
      <c r="A72" s="13" t="n"/>
      <c r="B72" s="28" t="n"/>
      <c r="C72" s="15" t="n"/>
      <c r="D72" s="16" t="n"/>
      <c r="E72" s="15" t="n"/>
      <c r="F72" s="17" t="n"/>
      <c r="G72" s="18" t="n"/>
      <c r="H72" s="10">
        <f>IF(OR($B72="",$C72="",$F72="",$G72=""),"",IFERROR($F72*$G72,""))</f>
        <v/>
      </c>
      <c r="I72" s="15" t="n"/>
    </row>
    <row r="73">
      <c r="A73" s="13" t="n"/>
      <c r="B73" s="28" t="n"/>
      <c r="C73" s="15" t="n"/>
      <c r="D73" s="16" t="n"/>
      <c r="E73" s="15" t="n"/>
      <c r="F73" s="17" t="n"/>
      <c r="G73" s="18" t="n"/>
      <c r="H73" s="9">
        <f>IF(OR($B73="",$C73="",$F73="",$G73=""),"",IFERROR($F73*$G73,""))</f>
        <v/>
      </c>
      <c r="I73" s="15" t="n"/>
    </row>
    <row r="74">
      <c r="A74" s="13" t="n"/>
      <c r="B74" s="28" t="n"/>
      <c r="C74" s="15" t="n"/>
      <c r="D74" s="16" t="n"/>
      <c r="E74" s="15" t="n"/>
      <c r="F74" s="17" t="n"/>
      <c r="G74" s="18" t="n"/>
      <c r="H74" s="10">
        <f>IF(OR($B74="",$C74="",$F74="",$G74=""),"",IFERROR($F74*$G74,""))</f>
        <v/>
      </c>
      <c r="I74" s="15" t="n"/>
    </row>
    <row r="75">
      <c r="A75" s="13" t="n"/>
      <c r="B75" s="28" t="n"/>
      <c r="C75" s="15" t="n"/>
      <c r="D75" s="16" t="n"/>
      <c r="E75" s="15" t="n"/>
      <c r="F75" s="17" t="n"/>
      <c r="G75" s="18" t="n"/>
      <c r="H75" s="9">
        <f>IF(OR($B75="",$C75="",$F75="",$G75=""),"",IFERROR($F75*$G75,""))</f>
        <v/>
      </c>
      <c r="I75" s="15" t="n"/>
    </row>
    <row r="76">
      <c r="A76" s="13" t="n"/>
      <c r="B76" s="28" t="n"/>
      <c r="C76" s="15" t="n"/>
      <c r="D76" s="16" t="n"/>
      <c r="E76" s="15" t="n"/>
      <c r="F76" s="17" t="n"/>
      <c r="G76" s="18" t="n"/>
      <c r="H76" s="10">
        <f>IF(OR($B76="",$C76="",$F76="",$G76=""),"",IFERROR($F76*$G76,""))</f>
        <v/>
      </c>
      <c r="I76" s="15" t="n"/>
    </row>
    <row r="77">
      <c r="A77" s="13" t="n"/>
      <c r="B77" s="28" t="n"/>
      <c r="C77" s="15" t="n"/>
      <c r="D77" s="16" t="n"/>
      <c r="E77" s="15" t="n"/>
      <c r="F77" s="17" t="n"/>
      <c r="G77" s="18" t="n"/>
      <c r="H77" s="9">
        <f>IF(OR($B77="",$C77="",$F77="",$G77=""),"",IFERROR($F77*$G77,""))</f>
        <v/>
      </c>
      <c r="I77" s="15" t="n"/>
    </row>
    <row r="78">
      <c r="A78" s="13" t="n"/>
      <c r="B78" s="28" t="n"/>
      <c r="C78" s="15" t="n"/>
      <c r="D78" s="16" t="n"/>
      <c r="E78" s="15" t="n"/>
      <c r="F78" s="17" t="n"/>
      <c r="G78" s="18" t="n"/>
      <c r="H78" s="10">
        <f>IF(OR($B78="",$C78="",$F78="",$G78=""),"",IFERROR($F78*$G78,""))</f>
        <v/>
      </c>
      <c r="I78" s="15" t="n"/>
    </row>
    <row r="79">
      <c r="A79" s="13" t="n"/>
      <c r="B79" s="28" t="n"/>
      <c r="C79" s="15" t="n"/>
      <c r="D79" s="16" t="n"/>
      <c r="E79" s="15" t="n"/>
      <c r="F79" s="17" t="n"/>
      <c r="G79" s="18" t="n"/>
      <c r="H79" s="9">
        <f>IF(OR($B79="",$C79="",$F79="",$G79=""),"",IFERROR($F79*$G79,""))</f>
        <v/>
      </c>
      <c r="I79" s="15" t="n"/>
    </row>
    <row r="80">
      <c r="A80" s="13" t="n"/>
      <c r="B80" s="28" t="n"/>
      <c r="C80" s="15" t="n"/>
      <c r="D80" s="16" t="n"/>
      <c r="E80" s="15" t="n"/>
      <c r="F80" s="17" t="n"/>
      <c r="G80" s="18" t="n"/>
      <c r="H80" s="10">
        <f>IF(OR($B80="",$C80="",$F80="",$G80=""),"",IFERROR($F80*$G80,""))</f>
        <v/>
      </c>
      <c r="I80" s="15" t="n"/>
    </row>
    <row r="81">
      <c r="A81" s="13" t="n"/>
      <c r="B81" s="28" t="n"/>
      <c r="C81" s="15" t="n"/>
      <c r="D81" s="16" t="n"/>
      <c r="E81" s="15" t="n"/>
      <c r="F81" s="17" t="n"/>
      <c r="G81" s="18" t="n"/>
      <c r="H81" s="9">
        <f>IF(OR($B81="",$C81="",$F81="",$G81=""),"",IFERROR($F81*$G81,""))</f>
        <v/>
      </c>
      <c r="I81" s="15" t="n"/>
    </row>
    <row r="82">
      <c r="A82" s="13" t="n"/>
      <c r="B82" s="28" t="n"/>
      <c r="C82" s="15" t="n"/>
      <c r="D82" s="16" t="n"/>
      <c r="E82" s="15" t="n"/>
      <c r="F82" s="17" t="n"/>
      <c r="G82" s="18" t="n"/>
      <c r="H82" s="10">
        <f>IF(OR($B82="",$C82="",$F82="",$G82=""),"",IFERROR($F82*$G82,""))</f>
        <v/>
      </c>
      <c r="I82" s="15" t="n"/>
    </row>
    <row r="83">
      <c r="A83" s="13" t="n"/>
      <c r="B83" s="28" t="n"/>
      <c r="C83" s="15" t="n"/>
      <c r="D83" s="16" t="n"/>
      <c r="E83" s="15" t="n"/>
      <c r="F83" s="17" t="n"/>
      <c r="G83" s="18" t="n"/>
      <c r="H83" s="9">
        <f>IF(OR($B83="",$C83="",$F83="",$G83=""),"",IFERROR($F83*$G83,""))</f>
        <v/>
      </c>
      <c r="I83" s="15" t="n"/>
    </row>
    <row r="84">
      <c r="A84" s="13" t="n"/>
      <c r="B84" s="28" t="n"/>
      <c r="C84" s="15" t="n"/>
      <c r="D84" s="16" t="n"/>
      <c r="E84" s="15" t="n"/>
      <c r="F84" s="17" t="n"/>
      <c r="G84" s="18" t="n"/>
      <c r="H84" s="10">
        <f>IF(OR($B84="",$C84="",$F84="",$G84=""),"",IFERROR($F84*$G84,""))</f>
        <v/>
      </c>
      <c r="I84" s="15" t="n"/>
    </row>
    <row r="85">
      <c r="A85" s="13" t="n"/>
      <c r="B85" s="28" t="n"/>
      <c r="C85" s="15" t="n"/>
      <c r="D85" s="16" t="n"/>
      <c r="E85" s="15" t="n"/>
      <c r="F85" s="17" t="n"/>
      <c r="G85" s="18" t="n"/>
      <c r="H85" s="9">
        <f>IF(OR($B85="",$C85="",$F85="",$G85=""),"",IFERROR($F85*$G85,""))</f>
        <v/>
      </c>
      <c r="I85" s="15" t="n"/>
    </row>
    <row r="86">
      <c r="A86" s="13" t="n"/>
      <c r="B86" s="28" t="n"/>
      <c r="C86" s="15" t="n"/>
      <c r="D86" s="16" t="n"/>
      <c r="E86" s="15" t="n"/>
      <c r="F86" s="17" t="n"/>
      <c r="G86" s="18" t="n"/>
      <c r="H86" s="10">
        <f>IF(OR($B86="",$C86="",$F86="",$G86=""),"",IFERROR($F86*$G86,""))</f>
        <v/>
      </c>
      <c r="I86" s="15" t="n"/>
    </row>
    <row r="87">
      <c r="A87" s="13" t="n"/>
      <c r="B87" s="28" t="n"/>
      <c r="C87" s="15" t="n"/>
      <c r="D87" s="16" t="n"/>
      <c r="E87" s="15" t="n"/>
      <c r="F87" s="17" t="n"/>
      <c r="G87" s="18" t="n"/>
      <c r="H87" s="9">
        <f>IF(OR($B87="",$C87="",$F87="",$G87=""),"",IFERROR($F87*$G87,""))</f>
        <v/>
      </c>
      <c r="I87" s="15" t="n"/>
    </row>
    <row r="88">
      <c r="A88" s="13" t="n"/>
      <c r="B88" s="28" t="n"/>
      <c r="C88" s="15" t="n"/>
      <c r="D88" s="16" t="n"/>
      <c r="E88" s="15" t="n"/>
      <c r="F88" s="17" t="n"/>
      <c r="G88" s="18" t="n"/>
      <c r="H88" s="10">
        <f>IF(OR($B88="",$C88="",$F88="",$G88=""),"",IFERROR($F88*$G88,""))</f>
        <v/>
      </c>
      <c r="I88" s="15" t="n"/>
    </row>
    <row r="89">
      <c r="A89" s="13" t="n"/>
      <c r="B89" s="28" t="n"/>
      <c r="C89" s="15" t="n"/>
      <c r="D89" s="16" t="n"/>
      <c r="E89" s="15" t="n"/>
      <c r="F89" s="17" t="n"/>
      <c r="G89" s="18" t="n"/>
      <c r="H89" s="9">
        <f>IF(OR($B89="",$C89="",$F89="",$G89=""),"",IFERROR($F89*$G89,""))</f>
        <v/>
      </c>
      <c r="I89" s="15" t="n"/>
    </row>
    <row r="90">
      <c r="A90" s="13" t="n"/>
      <c r="B90" s="28" t="n"/>
      <c r="C90" s="15" t="n"/>
      <c r="D90" s="16" t="n"/>
      <c r="E90" s="15" t="n"/>
      <c r="F90" s="17" t="n"/>
      <c r="G90" s="18" t="n"/>
      <c r="H90" s="10">
        <f>IF(OR($B90="",$C90="",$F90="",$G90=""),"",IFERROR($F90*$G90,""))</f>
        <v/>
      </c>
      <c r="I90" s="15" t="n"/>
    </row>
    <row r="91">
      <c r="A91" s="13" t="n"/>
      <c r="B91" s="28" t="n"/>
      <c r="C91" s="15" t="n"/>
      <c r="D91" s="16" t="n"/>
      <c r="E91" s="15" t="n"/>
      <c r="F91" s="17" t="n"/>
      <c r="G91" s="18" t="n"/>
      <c r="H91" s="9">
        <f>IF(OR($B91="",$C91="",$F91="",$G91=""),"",IFERROR($F91*$G91,""))</f>
        <v/>
      </c>
      <c r="I91" s="15" t="n"/>
    </row>
    <row r="92">
      <c r="A92" s="13" t="n"/>
      <c r="B92" s="28" t="n"/>
      <c r="C92" s="15" t="n"/>
      <c r="D92" s="16" t="n"/>
      <c r="E92" s="15" t="n"/>
      <c r="F92" s="17" t="n"/>
      <c r="G92" s="18" t="n"/>
      <c r="H92" s="10">
        <f>IF(OR($B92="",$C92="",$F92="",$G92=""),"",IFERROR($F92*$G92,""))</f>
        <v/>
      </c>
      <c r="I92" s="15" t="n"/>
    </row>
    <row r="93">
      <c r="A93" s="13" t="n"/>
      <c r="B93" s="28" t="n"/>
      <c r="C93" s="15" t="n"/>
      <c r="D93" s="16" t="n"/>
      <c r="E93" s="15" t="n"/>
      <c r="F93" s="17" t="n"/>
      <c r="G93" s="18" t="n"/>
      <c r="H93" s="9">
        <f>IF(OR($B93="",$C93="",$F93="",$G93=""),"",IFERROR($F93*$G93,""))</f>
        <v/>
      </c>
      <c r="I93" s="15" t="n"/>
    </row>
    <row r="94">
      <c r="A94" s="13" t="n"/>
      <c r="B94" s="28" t="n"/>
      <c r="C94" s="15" t="n"/>
      <c r="D94" s="16" t="n"/>
      <c r="E94" s="15" t="n"/>
      <c r="F94" s="17" t="n"/>
      <c r="G94" s="18" t="n"/>
      <c r="H94" s="10">
        <f>IF(OR($B94="",$C94="",$F94="",$G94=""),"",IFERROR($F94*$G94,""))</f>
        <v/>
      </c>
      <c r="I94" s="15" t="n"/>
    </row>
    <row r="95">
      <c r="A95" s="13" t="n"/>
      <c r="B95" s="28" t="n"/>
      <c r="C95" s="15" t="n"/>
      <c r="D95" s="16" t="n"/>
      <c r="E95" s="15" t="n"/>
      <c r="F95" s="17" t="n"/>
      <c r="G95" s="18" t="n"/>
      <c r="H95" s="9">
        <f>IF(OR($B95="",$C95="",$F95="",$G95=""),"",IFERROR($F95*$G95,""))</f>
        <v/>
      </c>
      <c r="I95" s="15" t="n"/>
    </row>
    <row r="96">
      <c r="A96" s="13" t="n"/>
      <c r="B96" s="28" t="n"/>
      <c r="C96" s="15" t="n"/>
      <c r="D96" s="16" t="n"/>
      <c r="E96" s="15" t="n"/>
      <c r="F96" s="17" t="n"/>
      <c r="G96" s="18" t="n"/>
      <c r="H96" s="10">
        <f>IF(OR($B96="",$C96="",$F96="",$G96=""),"",IFERROR($F96*$G96,""))</f>
        <v/>
      </c>
      <c r="I96" s="15" t="n"/>
    </row>
    <row r="97">
      <c r="A97" s="13" t="n"/>
      <c r="B97" s="28" t="n"/>
      <c r="C97" s="15" t="n"/>
      <c r="D97" s="16" t="n"/>
      <c r="E97" s="15" t="n"/>
      <c r="F97" s="17" t="n"/>
      <c r="G97" s="18" t="n"/>
      <c r="H97" s="9">
        <f>IF(OR($B97="",$C97="",$F97="",$G97=""),"",IFERROR($F97*$G97,""))</f>
        <v/>
      </c>
      <c r="I97" s="15" t="n"/>
    </row>
    <row r="98">
      <c r="A98" s="13" t="n"/>
      <c r="B98" s="28" t="n"/>
      <c r="C98" s="15" t="n"/>
      <c r="D98" s="16" t="n"/>
      <c r="E98" s="15" t="n"/>
      <c r="F98" s="17" t="n"/>
      <c r="G98" s="18" t="n"/>
      <c r="H98" s="10">
        <f>IF(OR($B98="",$C98="",$F98="",$G98=""),"",IFERROR($F98*$G98,""))</f>
        <v/>
      </c>
      <c r="I98" s="15" t="n"/>
    </row>
    <row r="99">
      <c r="A99" s="13" t="n"/>
      <c r="B99" s="28" t="n"/>
      <c r="C99" s="15" t="n"/>
      <c r="D99" s="16" t="n"/>
      <c r="E99" s="15" t="n"/>
      <c r="F99" s="17" t="n"/>
      <c r="G99" s="18" t="n"/>
      <c r="H99" s="9">
        <f>IF(OR($B99="",$C99="",$F99="",$G99=""),"",IFERROR($F99*$G99,""))</f>
        <v/>
      </c>
      <c r="I99" s="15" t="n"/>
    </row>
    <row r="100">
      <c r="A100" s="13" t="n"/>
      <c r="B100" s="28" t="n"/>
      <c r="C100" s="15" t="n"/>
      <c r="D100" s="16" t="n"/>
      <c r="E100" s="15" t="n"/>
      <c r="F100" s="17" t="n"/>
      <c r="G100" s="18" t="n"/>
      <c r="H100" s="10">
        <f>IF(OR($B100="",$C100="",$F100="",$G100=""),"",IFERROR($F100*$G100,""))</f>
        <v/>
      </c>
      <c r="I100" s="15" t="n"/>
    </row>
    <row r="101">
      <c r="A101" s="13" t="n"/>
      <c r="B101" s="28" t="n"/>
      <c r="C101" s="15" t="n"/>
      <c r="D101" s="16" t="n"/>
      <c r="E101" s="15" t="n"/>
      <c r="F101" s="17" t="n"/>
      <c r="G101" s="18" t="n"/>
      <c r="H101" s="9">
        <f>IF(OR($B101="",$C101="",$F101="",$G101=""),"",IFERROR($F101*$G101,""))</f>
        <v/>
      </c>
      <c r="I101" s="15" t="n"/>
    </row>
    <row r="102">
      <c r="A102" s="13" t="n"/>
      <c r="B102" s="28" t="n"/>
      <c r="C102" s="15" t="n"/>
      <c r="D102" s="16" t="n"/>
      <c r="E102" s="15" t="n"/>
      <c r="F102" s="17" t="n"/>
      <c r="G102" s="18" t="n"/>
      <c r="H102" s="10">
        <f>IF(OR($B102="",$C102="",$F102="",$G102=""),"",IFERROR($F102*$G102,""))</f>
        <v/>
      </c>
      <c r="I102" s="15" t="n"/>
    </row>
    <row r="103">
      <c r="A103" s="13" t="n"/>
      <c r="B103" s="28" t="n"/>
      <c r="C103" s="15" t="n"/>
      <c r="D103" s="16" t="n"/>
      <c r="E103" s="15" t="n"/>
      <c r="F103" s="17" t="n"/>
      <c r="G103" s="18" t="n"/>
      <c r="H103" s="9">
        <f>IF(OR($B103="",$C103="",$F103="",$G103=""),"",IFERROR($F103*$G103,""))</f>
        <v/>
      </c>
      <c r="I103" s="15" t="n"/>
    </row>
    <row r="104">
      <c r="A104" s="13" t="n"/>
      <c r="B104" s="28" t="n"/>
      <c r="C104" s="15" t="n"/>
      <c r="D104" s="16" t="n"/>
      <c r="E104" s="15" t="n"/>
      <c r="F104" s="17" t="n"/>
      <c r="G104" s="18" t="n"/>
      <c r="H104" s="10">
        <f>IF(OR($B104="",$C104="",$F104="",$G104=""),"",IFERROR($F104*$G104,""))</f>
        <v/>
      </c>
      <c r="I104" s="15" t="n"/>
    </row>
  </sheetData>
  <autoFilter ref="A4:I104"/>
  <mergeCells count="1">
    <mergeCell ref="A1:I1"/>
  </mergeCells>
  <conditionalFormatting sqref="I5:I104">
    <cfRule type="expression" priority="1" dxfId="0">
      <formula>$I5="Pendente"</formula>
    </cfRule>
  </conditionalFormatting>
  <conditionalFormatting sqref="H5:H104">
    <cfRule type="expression" priority="2" dxfId="0">
      <formula>AND($C5="Retirada",ISNUMBER($H5),$H5&gt;INDIRECT("'Parâmetros'!$F$5"),$I5="Confirmado")</formula>
    </cfRule>
  </conditionalFormatting>
  <dataValidations count="6">
    <dataValidation sqref="C5:C104" showDropDown="0" showInputMessage="0" showErrorMessage="1" allowBlank="0" errorTitle="Tipo inválido" error="Selecione um tipo disponível na aba Parâmetros." type="list" errorStyle="stop">
      <formula1>INDIRECT("'Parâmetros'!$A$4:$A$6")</formula1>
    </dataValidation>
    <dataValidation sqref="E5:E104" showDropDown="0" showInputMessage="0" showErrorMessage="1" allowBlank="0" errorTitle="Meio inválido" error="Selecione um meio de pagamento disponível na aba Parâmetros." type="list" errorStyle="stop">
      <formula1>INDIRECT("'Parâmetros'!$B$4:$B$8")</formula1>
    </dataValidation>
    <dataValidation sqref="I5:I104" showDropDown="0" showInputMessage="0" showErrorMessage="1" allowBlank="0" errorTitle="Status inválido" error="Selecione um status disponível na aba Parâmetros." type="list" errorStyle="stop">
      <formula1>INDIRECT("'Parâmetros'!$C$4:$C$6")</formula1>
    </dataValidation>
    <dataValidation sqref="B5:B104" showDropDown="0" showInputMessage="0" showErrorMessage="1" allowBlank="0" errorTitle="Data fora do intervalo" error="Informe uma data entre os limites definidos na aba Parâmetros." type="date" errorStyle="stop" operator="between">
      <formula1>INDIRECT("'Parâmetros'!$F$6")</formula1>
      <formula2>INDIRECT("'Parâmetros'!$F$7")</formula2>
    </dataValidation>
    <dataValidation sqref="F5:F104" showDropDown="0" showInputMessage="0" showErrorMessage="1" allowBlank="0" errorTitle="Quantidade inválida" error="Informe uma quantidade maior que zero e de até 1.000." type="decimal" errorStyle="stop" operator="between">
      <formula1>0.01</formula1>
      <formula2>1000</formula2>
    </dataValidation>
    <dataValidation sqref="G5:G104" showDropDown="0" showInputMessage="0" showErrorMessage="1" allowBlank="0" errorTitle="Valor inválido" error="Informe um valor entre zero e R$ 1.000.000,00." type="decimal" errorStyle="stop" operator="between">
      <formula1>0</formula1>
      <formula2>1000000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3" customWidth="1" min="2" max="2"/>
    <col width="15" customWidth="1" min="3" max="3"/>
    <col width="18" customWidth="1" min="4" max="4"/>
    <col width="19" customWidth="1" min="5" max="5"/>
    <col width="20" customWidth="1" min="6" max="6"/>
    <col width="17" customWidth="1" min="7" max="7"/>
    <col width="17" customWidth="1" min="8" max="8"/>
    <col width="15" customWidth="1" min="9" max="9"/>
    <col width="22" customWidth="1" min="10" max="10"/>
    <col width="35" customWidth="1" min="11" max="11"/>
  </cols>
  <sheetData>
    <row r="1" ht="28" customHeight="1">
      <c r="A1" s="1" t="inlineStr">
        <is>
          <t>Fechamento diário do caixa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6" t="n"/>
    </row>
    <row r="2" ht="28" customHeight="1">
      <c r="A2" s="12" t="inlineStr">
        <is>
          <t>Informe o caixa inicial e o valor contado. As demais colunas são calculadas a partir dos movimentos confirmados.</t>
        </is>
      </c>
    </row>
    <row r="3"/>
    <row r="4" ht="42" customHeight="1">
      <c r="A4" s="3" t="inlineStr">
        <is>
          <t>Data</t>
        </is>
      </c>
      <c r="B4" s="3" t="inlineStr">
        <is>
          <t>Identificador do turno</t>
        </is>
      </c>
      <c r="C4" s="3" t="inlineStr">
        <is>
          <t>Caixa inicial</t>
        </is>
      </c>
      <c r="D4" s="3" t="inlineStr">
        <is>
          <t>Vendas em dinheiro</t>
        </is>
      </c>
      <c r="E4" s="3" t="inlineStr">
        <is>
          <t>Reforços em dinheiro</t>
        </is>
      </c>
      <c r="F4" s="3" t="inlineStr">
        <is>
          <t>Retiradas em dinheiro</t>
        </is>
      </c>
      <c r="G4" s="3" t="inlineStr">
        <is>
          <t>Caixa esperado</t>
        </is>
      </c>
      <c r="H4" s="3" t="inlineStr">
        <is>
          <t>Caixa contado</t>
        </is>
      </c>
      <c r="I4" s="3" t="inlineStr">
        <is>
          <t>Diferença</t>
        </is>
      </c>
      <c r="J4" s="3" t="inlineStr">
        <is>
          <t>Status da conferência</t>
        </is>
      </c>
      <c r="K4" s="3" t="inlineStr">
        <is>
          <t>Observação</t>
        </is>
      </c>
    </row>
    <row r="5">
      <c r="A5" s="28" t="n">
        <v>46266</v>
      </c>
      <c r="B5" s="13" t="inlineStr">
        <is>
          <t>Turno Exemplo 01</t>
        </is>
      </c>
      <c r="C5" s="18" t="n">
        <v>200</v>
      </c>
      <c r="D5" s="9">
        <f>IF($A5="","",IFERROR(SUMIFS(Movimentos!$H$5:$H$104,Movimentos!$B$5:$B$104,$A5,Movimentos!$C$5:$C$104,"Venda",Movimentos!$E$5:$E$104,"Dinheiro",Movimentos!$I$5:$I$104,"Confirmado"),""))</f>
        <v/>
      </c>
      <c r="E5" s="9">
        <f>IF($A5="","",IFERROR(SUMIFS(Movimentos!$H$5:$H$104,Movimentos!$B$5:$B$104,$A5,Movimentos!$C$5:$C$104,"Reforço",Movimentos!$E$5:$E$104,"Dinheiro",Movimentos!$I$5:$I$104,"Confirmado"),""))</f>
        <v/>
      </c>
      <c r="F5" s="9">
        <f>IF($A5="","",IFERROR(SUMIFS(Movimentos!$H$5:$H$104,Movimentos!$B$5:$B$104,$A5,Movimentos!$C$5:$C$104,"Retirada",Movimentos!$E$5:$E$104,"Dinheiro",Movimentos!$I$5:$I$104,"Confirmado"),""))</f>
        <v/>
      </c>
      <c r="G5" s="9">
        <f>IF(OR($A5="",$C5=""),"",IFERROR($C5+$D5+$E5-$F5,""))</f>
        <v/>
      </c>
      <c r="H5" s="18" t="n">
        <v>370</v>
      </c>
      <c r="I5" s="9">
        <f>IF(OR($G5="",$H5=""),"",IFERROR($H5-$G5,""))</f>
        <v/>
      </c>
      <c r="J5" s="11">
        <f>IF(OR($A5="",$C5="",$H5=""),"",IFERROR(IF(ABS($I5)&lt;='Parâmetros'!$F$4,"Conferido","Conferir diferença"),""))</f>
        <v/>
      </c>
      <c r="K5" s="16" t="inlineStr"/>
    </row>
    <row r="6">
      <c r="A6" s="28" t="n">
        <v>46267</v>
      </c>
      <c r="B6" s="13" t="inlineStr">
        <is>
          <t>Turno Exemplo 02</t>
        </is>
      </c>
      <c r="C6" s="18" t="n">
        <v>200</v>
      </c>
      <c r="D6" s="10">
        <f>IF($A6="","",IFERROR(SUMIFS(Movimentos!$H$5:$H$104,Movimentos!$B$5:$B$104,$A6,Movimentos!$C$5:$C$104,"Venda",Movimentos!$E$5:$E$104,"Dinheiro",Movimentos!$I$5:$I$104,"Confirmado"),""))</f>
        <v/>
      </c>
      <c r="E6" s="10">
        <f>IF($A6="","",IFERROR(SUMIFS(Movimentos!$H$5:$H$104,Movimentos!$B$5:$B$104,$A6,Movimentos!$C$5:$C$104,"Reforço",Movimentos!$E$5:$E$104,"Dinheiro",Movimentos!$I$5:$I$104,"Confirmado"),""))</f>
        <v/>
      </c>
      <c r="F6" s="10">
        <f>IF($A6="","",IFERROR(SUMIFS(Movimentos!$H$5:$H$104,Movimentos!$B$5:$B$104,$A6,Movimentos!$C$5:$C$104,"Retirada",Movimentos!$E$5:$E$104,"Dinheiro",Movimentos!$I$5:$I$104,"Confirmado"),""))</f>
        <v/>
      </c>
      <c r="G6" s="10">
        <f>IF(OR($A6="",$C6=""),"",IFERROR($C6+$D6+$E6-$F6,""))</f>
        <v/>
      </c>
      <c r="H6" s="18" t="n">
        <v>200</v>
      </c>
      <c r="I6" s="10">
        <f>IF(OR($G6="",$H6=""),"",IFERROR($H6-$G6,""))</f>
        <v/>
      </c>
      <c r="J6" s="19">
        <f>IF(OR($A6="",$C6="",$H6=""),"",IFERROR(IF(ABS($I6)&lt;='Parâmetros'!$F$4,"Conferido","Conferir diferença"),""))</f>
        <v/>
      </c>
      <c r="K6" s="16" t="inlineStr"/>
    </row>
    <row r="7">
      <c r="A7" s="28" t="n">
        <v>46268</v>
      </c>
      <c r="B7" s="13" t="inlineStr">
        <is>
          <t>Turno Exemplo 03</t>
        </is>
      </c>
      <c r="C7" s="18" t="n">
        <v>200</v>
      </c>
      <c r="D7" s="9">
        <f>IF($A7="","",IFERROR(SUMIFS(Movimentos!$H$5:$H$104,Movimentos!$B$5:$B$104,$A7,Movimentos!$C$5:$C$104,"Venda",Movimentos!$E$5:$E$104,"Dinheiro",Movimentos!$I$5:$I$104,"Confirmado"),""))</f>
        <v/>
      </c>
      <c r="E7" s="9">
        <f>IF($A7="","",IFERROR(SUMIFS(Movimentos!$H$5:$H$104,Movimentos!$B$5:$B$104,$A7,Movimentos!$C$5:$C$104,"Reforço",Movimentos!$E$5:$E$104,"Dinheiro",Movimentos!$I$5:$I$104,"Confirmado"),""))</f>
        <v/>
      </c>
      <c r="F7" s="9">
        <f>IF($A7="","",IFERROR(SUMIFS(Movimentos!$H$5:$H$104,Movimentos!$B$5:$B$104,$A7,Movimentos!$C$5:$C$104,"Retirada",Movimentos!$E$5:$E$104,"Dinheiro",Movimentos!$I$5:$I$104,"Confirmado"),""))</f>
        <v/>
      </c>
      <c r="G7" s="9">
        <f>IF(OR($A7="",$C7=""),"",IFERROR($C7+$D7+$E7-$F7,""))</f>
        <v/>
      </c>
      <c r="H7" s="18" t="n">
        <v>295</v>
      </c>
      <c r="I7" s="9">
        <f>IF(OR($G7="",$H7=""),"",IFERROR($H7-$G7,""))</f>
        <v/>
      </c>
      <c r="J7" s="11">
        <f>IF(OR($A7="",$C7="",$H7=""),"",IFERROR(IF(ABS($I7)&lt;='Parâmetros'!$F$4,"Conferido","Conferir diferença"),""))</f>
        <v/>
      </c>
      <c r="K7" s="16" t="inlineStr"/>
    </row>
    <row r="8">
      <c r="A8" s="28" t="n">
        <v>46269</v>
      </c>
      <c r="B8" s="13" t="inlineStr">
        <is>
          <t>Turno Exemplo 04</t>
        </is>
      </c>
      <c r="C8" s="18" t="n">
        <v>200</v>
      </c>
      <c r="D8" s="10">
        <f>IF($A8="","",IFERROR(SUMIFS(Movimentos!$H$5:$H$104,Movimentos!$B$5:$B$104,$A8,Movimentos!$C$5:$C$104,"Venda",Movimentos!$E$5:$E$104,"Dinheiro",Movimentos!$I$5:$I$104,"Confirmado"),""))</f>
        <v/>
      </c>
      <c r="E8" s="10">
        <f>IF($A8="","",IFERROR(SUMIFS(Movimentos!$H$5:$H$104,Movimentos!$B$5:$B$104,$A8,Movimentos!$C$5:$C$104,"Reforço",Movimentos!$E$5:$E$104,"Dinheiro",Movimentos!$I$5:$I$104,"Confirmado"),""))</f>
        <v/>
      </c>
      <c r="F8" s="10">
        <f>IF($A8="","",IFERROR(SUMIFS(Movimentos!$H$5:$H$104,Movimentos!$B$5:$B$104,$A8,Movimentos!$C$5:$C$104,"Retirada",Movimentos!$E$5:$E$104,"Dinheiro",Movimentos!$I$5:$I$104,"Confirmado"),""))</f>
        <v/>
      </c>
      <c r="G8" s="10">
        <f>IF(OR($A8="",$C8=""),"",IFERROR($C8+$D8+$E8-$F8,""))</f>
        <v/>
      </c>
      <c r="H8" s="18" t="n">
        <v>300</v>
      </c>
      <c r="I8" s="10">
        <f>IF(OR($G8="",$H8=""),"",IFERROR($H8-$G8,""))</f>
        <v/>
      </c>
      <c r="J8" s="19">
        <f>IF(OR($A8="",$C8="",$H8=""),"",IFERROR(IF(ABS($I8)&lt;='Parâmetros'!$F$4,"Conferido","Conferir diferença"),""))</f>
        <v/>
      </c>
      <c r="K8" s="16" t="inlineStr"/>
    </row>
    <row r="9">
      <c r="A9" s="28" t="n">
        <v>46270</v>
      </c>
      <c r="B9" s="13" t="inlineStr">
        <is>
          <t>Turno Exemplo 05</t>
        </is>
      </c>
      <c r="C9" s="18" t="n">
        <v>200</v>
      </c>
      <c r="D9" s="9">
        <f>IF($A9="","",IFERROR(SUMIFS(Movimentos!$H$5:$H$104,Movimentos!$B$5:$B$104,$A9,Movimentos!$C$5:$C$104,"Venda",Movimentos!$E$5:$E$104,"Dinheiro",Movimentos!$I$5:$I$104,"Confirmado"),""))</f>
        <v/>
      </c>
      <c r="E9" s="9">
        <f>IF($A9="","",IFERROR(SUMIFS(Movimentos!$H$5:$H$104,Movimentos!$B$5:$B$104,$A9,Movimentos!$C$5:$C$104,"Reforço",Movimentos!$E$5:$E$104,"Dinheiro",Movimentos!$I$5:$I$104,"Confirmado"),""))</f>
        <v/>
      </c>
      <c r="F9" s="9">
        <f>IF($A9="","",IFERROR(SUMIFS(Movimentos!$H$5:$H$104,Movimentos!$B$5:$B$104,$A9,Movimentos!$C$5:$C$104,"Retirada",Movimentos!$E$5:$E$104,"Dinheiro",Movimentos!$I$5:$I$104,"Confirmado"),""))</f>
        <v/>
      </c>
      <c r="G9" s="9">
        <f>IF(OR($A9="",$C9=""),"",IFERROR($C9+$D9+$E9-$F9,""))</f>
        <v/>
      </c>
      <c r="H9" s="18" t="n">
        <v>289.5</v>
      </c>
      <c r="I9" s="9">
        <f>IF(OR($G9="",$H9=""),"",IFERROR($H9-$G9,""))</f>
        <v/>
      </c>
      <c r="J9" s="11">
        <f>IF(OR($A9="",$C9="",$H9=""),"",IFERROR(IF(ABS($I9)&lt;='Parâmetros'!$F$4,"Conferido","Conferir diferença"),""))</f>
        <v/>
      </c>
      <c r="K9" s="16" t="inlineStr">
        <is>
          <t>Recontar os valores registrados.</t>
        </is>
      </c>
    </row>
    <row r="10">
      <c r="A10" s="28" t="n">
        <v>46271</v>
      </c>
      <c r="B10" s="13" t="inlineStr">
        <is>
          <t>Turno Exemplo 06</t>
        </is>
      </c>
      <c r="C10" s="18" t="n">
        <v>200</v>
      </c>
      <c r="D10" s="10">
        <f>IF($A10="","",IFERROR(SUMIFS(Movimentos!$H$5:$H$104,Movimentos!$B$5:$B$104,$A10,Movimentos!$C$5:$C$104,"Venda",Movimentos!$E$5:$E$104,"Dinheiro",Movimentos!$I$5:$I$104,"Confirmado"),""))</f>
        <v/>
      </c>
      <c r="E10" s="10">
        <f>IF($A10="","",IFERROR(SUMIFS(Movimentos!$H$5:$H$104,Movimentos!$B$5:$B$104,$A10,Movimentos!$C$5:$C$104,"Reforço",Movimentos!$E$5:$E$104,"Dinheiro",Movimentos!$I$5:$I$104,"Confirmado"),""))</f>
        <v/>
      </c>
      <c r="F10" s="10">
        <f>IF($A10="","",IFERROR(SUMIFS(Movimentos!$H$5:$H$104,Movimentos!$B$5:$B$104,$A10,Movimentos!$C$5:$C$104,"Retirada",Movimentos!$E$5:$E$104,"Dinheiro",Movimentos!$I$5:$I$104,"Confirmado"),""))</f>
        <v/>
      </c>
      <c r="G10" s="10">
        <f>IF(OR($A10="",$C10=""),"",IFERROR($C10+$D10+$E10-$F10,""))</f>
        <v/>
      </c>
      <c r="H10" s="18" t="n">
        <v>200</v>
      </c>
      <c r="I10" s="10">
        <f>IF(OR($G10="",$H10=""),"",IFERROR($H10-$G10,""))</f>
        <v/>
      </c>
      <c r="J10" s="19">
        <f>IF(OR($A10="",$C10="",$H10=""),"",IFERROR(IF(ABS($I10)&lt;='Parâmetros'!$F$4,"Conferido","Conferir diferença"),""))</f>
        <v/>
      </c>
      <c r="K10" s="16" t="inlineStr"/>
    </row>
    <row r="11">
      <c r="A11" s="28" t="n">
        <v>46272</v>
      </c>
      <c r="B11" s="13" t="inlineStr">
        <is>
          <t>Turno Exemplo 07</t>
        </is>
      </c>
      <c r="C11" s="18" t="n">
        <v>200</v>
      </c>
      <c r="D11" s="9">
        <f>IF($A11="","",IFERROR(SUMIFS(Movimentos!$H$5:$H$104,Movimentos!$B$5:$B$104,$A11,Movimentos!$C$5:$C$104,"Venda",Movimentos!$E$5:$E$104,"Dinheiro",Movimentos!$I$5:$I$104,"Confirmado"),""))</f>
        <v/>
      </c>
      <c r="E11" s="9">
        <f>IF($A11="","",IFERROR(SUMIFS(Movimentos!$H$5:$H$104,Movimentos!$B$5:$B$104,$A11,Movimentos!$C$5:$C$104,"Reforço",Movimentos!$E$5:$E$104,"Dinheiro",Movimentos!$I$5:$I$104,"Confirmado"),""))</f>
        <v/>
      </c>
      <c r="F11" s="9">
        <f>IF($A11="","",IFERROR(SUMIFS(Movimentos!$H$5:$H$104,Movimentos!$B$5:$B$104,$A11,Movimentos!$C$5:$C$104,"Retirada",Movimentos!$E$5:$E$104,"Dinheiro",Movimentos!$I$5:$I$104,"Confirmado"),""))</f>
        <v/>
      </c>
      <c r="G11" s="9">
        <f>IF(OR($A11="",$C11=""),"",IFERROR($C11+$D11+$E11-$F11,""))</f>
        <v/>
      </c>
      <c r="H11" s="18" t="n">
        <v>200</v>
      </c>
      <c r="I11" s="9">
        <f>IF(OR($G11="",$H11=""),"",IFERROR($H11-$G11,""))</f>
        <v/>
      </c>
      <c r="J11" s="11">
        <f>IF(OR($A11="",$C11="",$H11=""),"",IFERROR(IF(ABS($I11)&lt;='Parâmetros'!$F$4,"Conferido","Conferir diferença"),""))</f>
        <v/>
      </c>
      <c r="K11" s="16" t="inlineStr"/>
    </row>
    <row r="12">
      <c r="A12" s="28" t="n">
        <v>46273</v>
      </c>
      <c r="B12" s="13" t="inlineStr">
        <is>
          <t>Turno Exemplo 08</t>
        </is>
      </c>
      <c r="C12" s="18" t="n">
        <v>200</v>
      </c>
      <c r="D12" s="10">
        <f>IF($A12="","",IFERROR(SUMIFS(Movimentos!$H$5:$H$104,Movimentos!$B$5:$B$104,$A12,Movimentos!$C$5:$C$104,"Venda",Movimentos!$E$5:$E$104,"Dinheiro",Movimentos!$I$5:$I$104,"Confirmado"),""))</f>
        <v/>
      </c>
      <c r="E12" s="10">
        <f>IF($A12="","",IFERROR(SUMIFS(Movimentos!$H$5:$H$104,Movimentos!$B$5:$B$104,$A12,Movimentos!$C$5:$C$104,"Reforço",Movimentos!$E$5:$E$104,"Dinheiro",Movimentos!$I$5:$I$104,"Confirmado"),""))</f>
        <v/>
      </c>
      <c r="F12" s="10">
        <f>IF($A12="","",IFERROR(SUMIFS(Movimentos!$H$5:$H$104,Movimentos!$B$5:$B$104,$A12,Movimentos!$C$5:$C$104,"Retirada",Movimentos!$E$5:$E$104,"Dinheiro",Movimentos!$I$5:$I$104,"Confirmado"),""))</f>
        <v/>
      </c>
      <c r="G12" s="10">
        <f>IF(OR($A12="",$C12=""),"",IFERROR($C12+$D12+$E12-$F12,""))</f>
        <v/>
      </c>
      <c r="H12" s="18" t="n">
        <v>341</v>
      </c>
      <c r="I12" s="10">
        <f>IF(OR($G12="",$H12=""),"",IFERROR($H12-$G12,""))</f>
        <v/>
      </c>
      <c r="J12" s="19">
        <f>IF(OR($A12="",$C12="",$H12=""),"",IFERROR(IF(ABS($I12)&lt;='Parâmetros'!$F$4,"Conferido","Conferir diferença"),""))</f>
        <v/>
      </c>
      <c r="K12" s="16" t="inlineStr">
        <is>
          <t>Conferir retirada e contagem.</t>
        </is>
      </c>
    </row>
    <row r="13">
      <c r="A13" s="28" t="n"/>
      <c r="B13" s="13" t="n"/>
      <c r="C13" s="18" t="n"/>
      <c r="D13" s="9">
        <f>IF($A13="","",IFERROR(SUMIFS(Movimentos!$H$5:$H$104,Movimentos!$B$5:$B$104,$A13,Movimentos!$C$5:$C$104,"Venda",Movimentos!$E$5:$E$104,"Dinheiro",Movimentos!$I$5:$I$104,"Confirmado"),""))</f>
        <v/>
      </c>
      <c r="E13" s="9">
        <f>IF($A13="","",IFERROR(SUMIFS(Movimentos!$H$5:$H$104,Movimentos!$B$5:$B$104,$A13,Movimentos!$C$5:$C$104,"Reforço",Movimentos!$E$5:$E$104,"Dinheiro",Movimentos!$I$5:$I$104,"Confirmado"),""))</f>
        <v/>
      </c>
      <c r="F13" s="9">
        <f>IF($A13="","",IFERROR(SUMIFS(Movimentos!$H$5:$H$104,Movimentos!$B$5:$B$104,$A13,Movimentos!$C$5:$C$104,"Retirada",Movimentos!$E$5:$E$104,"Dinheiro",Movimentos!$I$5:$I$104,"Confirmado"),""))</f>
        <v/>
      </c>
      <c r="G13" s="9">
        <f>IF(OR($A13="",$C13=""),"",IFERROR($C13+$D13+$E13-$F13,""))</f>
        <v/>
      </c>
      <c r="H13" s="18" t="n"/>
      <c r="I13" s="9">
        <f>IF(OR($G13="",$H13=""),"",IFERROR($H13-$G13,""))</f>
        <v/>
      </c>
      <c r="J13" s="11">
        <f>IF(OR($A13="",$C13="",$H13=""),"",IFERROR(IF(ABS($I13)&lt;='Parâmetros'!$F$4,"Conferido","Conferir diferença"),""))</f>
        <v/>
      </c>
      <c r="K13" s="16" t="n"/>
    </row>
    <row r="14">
      <c r="A14" s="28" t="n"/>
      <c r="B14" s="13" t="n"/>
      <c r="C14" s="18" t="n"/>
      <c r="D14" s="10">
        <f>IF($A14="","",IFERROR(SUMIFS(Movimentos!$H$5:$H$104,Movimentos!$B$5:$B$104,$A14,Movimentos!$C$5:$C$104,"Venda",Movimentos!$E$5:$E$104,"Dinheiro",Movimentos!$I$5:$I$104,"Confirmado"),""))</f>
        <v/>
      </c>
      <c r="E14" s="10">
        <f>IF($A14="","",IFERROR(SUMIFS(Movimentos!$H$5:$H$104,Movimentos!$B$5:$B$104,$A14,Movimentos!$C$5:$C$104,"Reforço",Movimentos!$E$5:$E$104,"Dinheiro",Movimentos!$I$5:$I$104,"Confirmado"),""))</f>
        <v/>
      </c>
      <c r="F14" s="10">
        <f>IF($A14="","",IFERROR(SUMIFS(Movimentos!$H$5:$H$104,Movimentos!$B$5:$B$104,$A14,Movimentos!$C$5:$C$104,"Retirada",Movimentos!$E$5:$E$104,"Dinheiro",Movimentos!$I$5:$I$104,"Confirmado"),""))</f>
        <v/>
      </c>
      <c r="G14" s="10">
        <f>IF(OR($A14="",$C14=""),"",IFERROR($C14+$D14+$E14-$F14,""))</f>
        <v/>
      </c>
      <c r="H14" s="18" t="n"/>
      <c r="I14" s="10">
        <f>IF(OR($G14="",$H14=""),"",IFERROR($H14-$G14,""))</f>
        <v/>
      </c>
      <c r="J14" s="19">
        <f>IF(OR($A14="",$C14="",$H14=""),"",IFERROR(IF(ABS($I14)&lt;='Parâmetros'!$F$4,"Conferido","Conferir diferença"),""))</f>
        <v/>
      </c>
      <c r="K14" s="16" t="n"/>
    </row>
    <row r="15">
      <c r="A15" s="28" t="n"/>
      <c r="B15" s="13" t="n"/>
      <c r="C15" s="18" t="n"/>
      <c r="D15" s="9">
        <f>IF($A15="","",IFERROR(SUMIFS(Movimentos!$H$5:$H$104,Movimentos!$B$5:$B$104,$A15,Movimentos!$C$5:$C$104,"Venda",Movimentos!$E$5:$E$104,"Dinheiro",Movimentos!$I$5:$I$104,"Confirmado"),""))</f>
        <v/>
      </c>
      <c r="E15" s="9">
        <f>IF($A15="","",IFERROR(SUMIFS(Movimentos!$H$5:$H$104,Movimentos!$B$5:$B$104,$A15,Movimentos!$C$5:$C$104,"Reforço",Movimentos!$E$5:$E$104,"Dinheiro",Movimentos!$I$5:$I$104,"Confirmado"),""))</f>
        <v/>
      </c>
      <c r="F15" s="9">
        <f>IF($A15="","",IFERROR(SUMIFS(Movimentos!$H$5:$H$104,Movimentos!$B$5:$B$104,$A15,Movimentos!$C$5:$C$104,"Retirada",Movimentos!$E$5:$E$104,"Dinheiro",Movimentos!$I$5:$I$104,"Confirmado"),""))</f>
        <v/>
      </c>
      <c r="G15" s="9">
        <f>IF(OR($A15="",$C15=""),"",IFERROR($C15+$D15+$E15-$F15,""))</f>
        <v/>
      </c>
      <c r="H15" s="18" t="n"/>
      <c r="I15" s="9">
        <f>IF(OR($G15="",$H15=""),"",IFERROR($H15-$G15,""))</f>
        <v/>
      </c>
      <c r="J15" s="11">
        <f>IF(OR($A15="",$C15="",$H15=""),"",IFERROR(IF(ABS($I15)&lt;='Parâmetros'!$F$4,"Conferido","Conferir diferença"),""))</f>
        <v/>
      </c>
      <c r="K15" s="16" t="n"/>
    </row>
    <row r="16">
      <c r="A16" s="28" t="n"/>
      <c r="B16" s="13" t="n"/>
      <c r="C16" s="18" t="n"/>
      <c r="D16" s="10">
        <f>IF($A16="","",IFERROR(SUMIFS(Movimentos!$H$5:$H$104,Movimentos!$B$5:$B$104,$A16,Movimentos!$C$5:$C$104,"Venda",Movimentos!$E$5:$E$104,"Dinheiro",Movimentos!$I$5:$I$104,"Confirmado"),""))</f>
        <v/>
      </c>
      <c r="E16" s="10">
        <f>IF($A16="","",IFERROR(SUMIFS(Movimentos!$H$5:$H$104,Movimentos!$B$5:$B$104,$A16,Movimentos!$C$5:$C$104,"Reforço",Movimentos!$E$5:$E$104,"Dinheiro",Movimentos!$I$5:$I$104,"Confirmado"),""))</f>
        <v/>
      </c>
      <c r="F16" s="10">
        <f>IF($A16="","",IFERROR(SUMIFS(Movimentos!$H$5:$H$104,Movimentos!$B$5:$B$104,$A16,Movimentos!$C$5:$C$104,"Retirada",Movimentos!$E$5:$E$104,"Dinheiro",Movimentos!$I$5:$I$104,"Confirmado"),""))</f>
        <v/>
      </c>
      <c r="G16" s="10">
        <f>IF(OR($A16="",$C16=""),"",IFERROR($C16+$D16+$E16-$F16,""))</f>
        <v/>
      </c>
      <c r="H16" s="18" t="n"/>
      <c r="I16" s="10">
        <f>IF(OR($G16="",$H16=""),"",IFERROR($H16-$G16,""))</f>
        <v/>
      </c>
      <c r="J16" s="19">
        <f>IF(OR($A16="",$C16="",$H16=""),"",IFERROR(IF(ABS($I16)&lt;='Parâmetros'!$F$4,"Conferido","Conferir diferença"),""))</f>
        <v/>
      </c>
      <c r="K16" s="16" t="n"/>
    </row>
    <row r="17">
      <c r="A17" s="28" t="n"/>
      <c r="B17" s="13" t="n"/>
      <c r="C17" s="18" t="n"/>
      <c r="D17" s="9">
        <f>IF($A17="","",IFERROR(SUMIFS(Movimentos!$H$5:$H$104,Movimentos!$B$5:$B$104,$A17,Movimentos!$C$5:$C$104,"Venda",Movimentos!$E$5:$E$104,"Dinheiro",Movimentos!$I$5:$I$104,"Confirmado"),""))</f>
        <v/>
      </c>
      <c r="E17" s="9">
        <f>IF($A17="","",IFERROR(SUMIFS(Movimentos!$H$5:$H$104,Movimentos!$B$5:$B$104,$A17,Movimentos!$C$5:$C$104,"Reforço",Movimentos!$E$5:$E$104,"Dinheiro",Movimentos!$I$5:$I$104,"Confirmado"),""))</f>
        <v/>
      </c>
      <c r="F17" s="9">
        <f>IF($A17="","",IFERROR(SUMIFS(Movimentos!$H$5:$H$104,Movimentos!$B$5:$B$104,$A17,Movimentos!$C$5:$C$104,"Retirada",Movimentos!$E$5:$E$104,"Dinheiro",Movimentos!$I$5:$I$104,"Confirmado"),""))</f>
        <v/>
      </c>
      <c r="G17" s="9">
        <f>IF(OR($A17="",$C17=""),"",IFERROR($C17+$D17+$E17-$F17,""))</f>
        <v/>
      </c>
      <c r="H17" s="18" t="n"/>
      <c r="I17" s="9">
        <f>IF(OR($G17="",$H17=""),"",IFERROR($H17-$G17,""))</f>
        <v/>
      </c>
      <c r="J17" s="11">
        <f>IF(OR($A17="",$C17="",$H17=""),"",IFERROR(IF(ABS($I17)&lt;='Parâmetros'!$F$4,"Conferido","Conferir diferença"),""))</f>
        <v/>
      </c>
      <c r="K17" s="16" t="n"/>
    </row>
    <row r="18">
      <c r="A18" s="28" t="n"/>
      <c r="B18" s="13" t="n"/>
      <c r="C18" s="18" t="n"/>
      <c r="D18" s="10">
        <f>IF($A18="","",IFERROR(SUMIFS(Movimentos!$H$5:$H$104,Movimentos!$B$5:$B$104,$A18,Movimentos!$C$5:$C$104,"Venda",Movimentos!$E$5:$E$104,"Dinheiro",Movimentos!$I$5:$I$104,"Confirmado"),""))</f>
        <v/>
      </c>
      <c r="E18" s="10">
        <f>IF($A18="","",IFERROR(SUMIFS(Movimentos!$H$5:$H$104,Movimentos!$B$5:$B$104,$A18,Movimentos!$C$5:$C$104,"Reforço",Movimentos!$E$5:$E$104,"Dinheiro",Movimentos!$I$5:$I$104,"Confirmado"),""))</f>
        <v/>
      </c>
      <c r="F18" s="10">
        <f>IF($A18="","",IFERROR(SUMIFS(Movimentos!$H$5:$H$104,Movimentos!$B$5:$B$104,$A18,Movimentos!$C$5:$C$104,"Retirada",Movimentos!$E$5:$E$104,"Dinheiro",Movimentos!$I$5:$I$104,"Confirmado"),""))</f>
        <v/>
      </c>
      <c r="G18" s="10">
        <f>IF(OR($A18="",$C18=""),"",IFERROR($C18+$D18+$E18-$F18,""))</f>
        <v/>
      </c>
      <c r="H18" s="18" t="n"/>
      <c r="I18" s="10">
        <f>IF(OR($G18="",$H18=""),"",IFERROR($H18-$G18,""))</f>
        <v/>
      </c>
      <c r="J18" s="19">
        <f>IF(OR($A18="",$C18="",$H18=""),"",IFERROR(IF(ABS($I18)&lt;='Parâmetros'!$F$4,"Conferido","Conferir diferença"),""))</f>
        <v/>
      </c>
      <c r="K18" s="16" t="n"/>
    </row>
    <row r="19">
      <c r="A19" s="28" t="n"/>
      <c r="B19" s="13" t="n"/>
      <c r="C19" s="18" t="n"/>
      <c r="D19" s="9">
        <f>IF($A19="","",IFERROR(SUMIFS(Movimentos!$H$5:$H$104,Movimentos!$B$5:$B$104,$A19,Movimentos!$C$5:$C$104,"Venda",Movimentos!$E$5:$E$104,"Dinheiro",Movimentos!$I$5:$I$104,"Confirmado"),""))</f>
        <v/>
      </c>
      <c r="E19" s="9">
        <f>IF($A19="","",IFERROR(SUMIFS(Movimentos!$H$5:$H$104,Movimentos!$B$5:$B$104,$A19,Movimentos!$C$5:$C$104,"Reforço",Movimentos!$E$5:$E$104,"Dinheiro",Movimentos!$I$5:$I$104,"Confirmado"),""))</f>
        <v/>
      </c>
      <c r="F19" s="9">
        <f>IF($A19="","",IFERROR(SUMIFS(Movimentos!$H$5:$H$104,Movimentos!$B$5:$B$104,$A19,Movimentos!$C$5:$C$104,"Retirada",Movimentos!$E$5:$E$104,"Dinheiro",Movimentos!$I$5:$I$104,"Confirmado"),""))</f>
        <v/>
      </c>
      <c r="G19" s="9">
        <f>IF(OR($A19="",$C19=""),"",IFERROR($C19+$D19+$E19-$F19,""))</f>
        <v/>
      </c>
      <c r="H19" s="18" t="n"/>
      <c r="I19" s="9">
        <f>IF(OR($G19="",$H19=""),"",IFERROR($H19-$G19,""))</f>
        <v/>
      </c>
      <c r="J19" s="11">
        <f>IF(OR($A19="",$C19="",$H19=""),"",IFERROR(IF(ABS($I19)&lt;='Parâmetros'!$F$4,"Conferido","Conferir diferença"),""))</f>
        <v/>
      </c>
      <c r="K19" s="16" t="n"/>
    </row>
    <row r="20">
      <c r="A20" s="28" t="n"/>
      <c r="B20" s="13" t="n"/>
      <c r="C20" s="18" t="n"/>
      <c r="D20" s="10">
        <f>IF($A20="","",IFERROR(SUMIFS(Movimentos!$H$5:$H$104,Movimentos!$B$5:$B$104,$A20,Movimentos!$C$5:$C$104,"Venda",Movimentos!$E$5:$E$104,"Dinheiro",Movimentos!$I$5:$I$104,"Confirmado"),""))</f>
        <v/>
      </c>
      <c r="E20" s="10">
        <f>IF($A20="","",IFERROR(SUMIFS(Movimentos!$H$5:$H$104,Movimentos!$B$5:$B$104,$A20,Movimentos!$C$5:$C$104,"Reforço",Movimentos!$E$5:$E$104,"Dinheiro",Movimentos!$I$5:$I$104,"Confirmado"),""))</f>
        <v/>
      </c>
      <c r="F20" s="10">
        <f>IF($A20="","",IFERROR(SUMIFS(Movimentos!$H$5:$H$104,Movimentos!$B$5:$B$104,$A20,Movimentos!$C$5:$C$104,"Retirada",Movimentos!$E$5:$E$104,"Dinheiro",Movimentos!$I$5:$I$104,"Confirmado"),""))</f>
        <v/>
      </c>
      <c r="G20" s="10">
        <f>IF(OR($A20="",$C20=""),"",IFERROR($C20+$D20+$E20-$F20,""))</f>
        <v/>
      </c>
      <c r="H20" s="18" t="n"/>
      <c r="I20" s="10">
        <f>IF(OR($G20="",$H20=""),"",IFERROR($H20-$G20,""))</f>
        <v/>
      </c>
      <c r="J20" s="19">
        <f>IF(OR($A20="",$C20="",$H20=""),"",IFERROR(IF(ABS($I20)&lt;='Parâmetros'!$F$4,"Conferido","Conferir diferença"),""))</f>
        <v/>
      </c>
      <c r="K20" s="16" t="n"/>
    </row>
    <row r="21">
      <c r="A21" s="28" t="n"/>
      <c r="B21" s="13" t="n"/>
      <c r="C21" s="18" t="n"/>
      <c r="D21" s="9">
        <f>IF($A21="","",IFERROR(SUMIFS(Movimentos!$H$5:$H$104,Movimentos!$B$5:$B$104,$A21,Movimentos!$C$5:$C$104,"Venda",Movimentos!$E$5:$E$104,"Dinheiro",Movimentos!$I$5:$I$104,"Confirmado"),""))</f>
        <v/>
      </c>
      <c r="E21" s="9">
        <f>IF($A21="","",IFERROR(SUMIFS(Movimentos!$H$5:$H$104,Movimentos!$B$5:$B$104,$A21,Movimentos!$C$5:$C$104,"Reforço",Movimentos!$E$5:$E$104,"Dinheiro",Movimentos!$I$5:$I$104,"Confirmado"),""))</f>
        <v/>
      </c>
      <c r="F21" s="9">
        <f>IF($A21="","",IFERROR(SUMIFS(Movimentos!$H$5:$H$104,Movimentos!$B$5:$B$104,$A21,Movimentos!$C$5:$C$104,"Retirada",Movimentos!$E$5:$E$104,"Dinheiro",Movimentos!$I$5:$I$104,"Confirmado"),""))</f>
        <v/>
      </c>
      <c r="G21" s="9">
        <f>IF(OR($A21="",$C21=""),"",IFERROR($C21+$D21+$E21-$F21,""))</f>
        <v/>
      </c>
      <c r="H21" s="18" t="n"/>
      <c r="I21" s="9">
        <f>IF(OR($G21="",$H21=""),"",IFERROR($H21-$G21,""))</f>
        <v/>
      </c>
      <c r="J21" s="11">
        <f>IF(OR($A21="",$C21="",$H21=""),"",IFERROR(IF(ABS($I21)&lt;='Parâmetros'!$F$4,"Conferido","Conferir diferença"),""))</f>
        <v/>
      </c>
      <c r="K21" s="16" t="n"/>
    </row>
    <row r="22">
      <c r="A22" s="28" t="n"/>
      <c r="B22" s="13" t="n"/>
      <c r="C22" s="18" t="n"/>
      <c r="D22" s="10">
        <f>IF($A22="","",IFERROR(SUMIFS(Movimentos!$H$5:$H$104,Movimentos!$B$5:$B$104,$A22,Movimentos!$C$5:$C$104,"Venda",Movimentos!$E$5:$E$104,"Dinheiro",Movimentos!$I$5:$I$104,"Confirmado"),""))</f>
        <v/>
      </c>
      <c r="E22" s="10">
        <f>IF($A22="","",IFERROR(SUMIFS(Movimentos!$H$5:$H$104,Movimentos!$B$5:$B$104,$A22,Movimentos!$C$5:$C$104,"Reforço",Movimentos!$E$5:$E$104,"Dinheiro",Movimentos!$I$5:$I$104,"Confirmado"),""))</f>
        <v/>
      </c>
      <c r="F22" s="10">
        <f>IF($A22="","",IFERROR(SUMIFS(Movimentos!$H$5:$H$104,Movimentos!$B$5:$B$104,$A22,Movimentos!$C$5:$C$104,"Retirada",Movimentos!$E$5:$E$104,"Dinheiro",Movimentos!$I$5:$I$104,"Confirmado"),""))</f>
        <v/>
      </c>
      <c r="G22" s="10">
        <f>IF(OR($A22="",$C22=""),"",IFERROR($C22+$D22+$E22-$F22,""))</f>
        <v/>
      </c>
      <c r="H22" s="18" t="n"/>
      <c r="I22" s="10">
        <f>IF(OR($G22="",$H22=""),"",IFERROR($H22-$G22,""))</f>
        <v/>
      </c>
      <c r="J22" s="19">
        <f>IF(OR($A22="",$C22="",$H22=""),"",IFERROR(IF(ABS($I22)&lt;='Parâmetros'!$F$4,"Conferido","Conferir diferença"),""))</f>
        <v/>
      </c>
      <c r="K22" s="16" t="n"/>
    </row>
    <row r="23">
      <c r="A23" s="28" t="n"/>
      <c r="B23" s="13" t="n"/>
      <c r="C23" s="18" t="n"/>
      <c r="D23" s="9">
        <f>IF($A23="","",IFERROR(SUMIFS(Movimentos!$H$5:$H$104,Movimentos!$B$5:$B$104,$A23,Movimentos!$C$5:$C$104,"Venda",Movimentos!$E$5:$E$104,"Dinheiro",Movimentos!$I$5:$I$104,"Confirmado"),""))</f>
        <v/>
      </c>
      <c r="E23" s="9">
        <f>IF($A23="","",IFERROR(SUMIFS(Movimentos!$H$5:$H$104,Movimentos!$B$5:$B$104,$A23,Movimentos!$C$5:$C$104,"Reforço",Movimentos!$E$5:$E$104,"Dinheiro",Movimentos!$I$5:$I$104,"Confirmado"),""))</f>
        <v/>
      </c>
      <c r="F23" s="9">
        <f>IF($A23="","",IFERROR(SUMIFS(Movimentos!$H$5:$H$104,Movimentos!$B$5:$B$104,$A23,Movimentos!$C$5:$C$104,"Retirada",Movimentos!$E$5:$E$104,"Dinheiro",Movimentos!$I$5:$I$104,"Confirmado"),""))</f>
        <v/>
      </c>
      <c r="G23" s="9">
        <f>IF(OR($A23="",$C23=""),"",IFERROR($C23+$D23+$E23-$F23,""))</f>
        <v/>
      </c>
      <c r="H23" s="18" t="n"/>
      <c r="I23" s="9">
        <f>IF(OR($G23="",$H23=""),"",IFERROR($H23-$G23,""))</f>
        <v/>
      </c>
      <c r="J23" s="11">
        <f>IF(OR($A23="",$C23="",$H23=""),"",IFERROR(IF(ABS($I23)&lt;='Parâmetros'!$F$4,"Conferido","Conferir diferença"),""))</f>
        <v/>
      </c>
      <c r="K23" s="16" t="n"/>
    </row>
    <row r="24">
      <c r="A24" s="28" t="n"/>
      <c r="B24" s="13" t="n"/>
      <c r="C24" s="18" t="n"/>
      <c r="D24" s="10">
        <f>IF($A24="","",IFERROR(SUMIFS(Movimentos!$H$5:$H$104,Movimentos!$B$5:$B$104,$A24,Movimentos!$C$5:$C$104,"Venda",Movimentos!$E$5:$E$104,"Dinheiro",Movimentos!$I$5:$I$104,"Confirmado"),""))</f>
        <v/>
      </c>
      <c r="E24" s="10">
        <f>IF($A24="","",IFERROR(SUMIFS(Movimentos!$H$5:$H$104,Movimentos!$B$5:$B$104,$A24,Movimentos!$C$5:$C$104,"Reforço",Movimentos!$E$5:$E$104,"Dinheiro",Movimentos!$I$5:$I$104,"Confirmado"),""))</f>
        <v/>
      </c>
      <c r="F24" s="10">
        <f>IF($A24="","",IFERROR(SUMIFS(Movimentos!$H$5:$H$104,Movimentos!$B$5:$B$104,$A24,Movimentos!$C$5:$C$104,"Retirada",Movimentos!$E$5:$E$104,"Dinheiro",Movimentos!$I$5:$I$104,"Confirmado"),""))</f>
        <v/>
      </c>
      <c r="G24" s="10">
        <f>IF(OR($A24="",$C24=""),"",IFERROR($C24+$D24+$E24-$F24,""))</f>
        <v/>
      </c>
      <c r="H24" s="18" t="n"/>
      <c r="I24" s="10">
        <f>IF(OR($G24="",$H24=""),"",IFERROR($H24-$G24,""))</f>
        <v/>
      </c>
      <c r="J24" s="19">
        <f>IF(OR($A24="",$C24="",$H24=""),"",IFERROR(IF(ABS($I24)&lt;='Parâmetros'!$F$4,"Conferido","Conferir diferença"),""))</f>
        <v/>
      </c>
      <c r="K24" s="16" t="n"/>
    </row>
    <row r="25">
      <c r="A25" s="28" t="n"/>
      <c r="B25" s="13" t="n"/>
      <c r="C25" s="18" t="n"/>
      <c r="D25" s="9">
        <f>IF($A25="","",IFERROR(SUMIFS(Movimentos!$H$5:$H$104,Movimentos!$B$5:$B$104,$A25,Movimentos!$C$5:$C$104,"Venda",Movimentos!$E$5:$E$104,"Dinheiro",Movimentos!$I$5:$I$104,"Confirmado"),""))</f>
        <v/>
      </c>
      <c r="E25" s="9">
        <f>IF($A25="","",IFERROR(SUMIFS(Movimentos!$H$5:$H$104,Movimentos!$B$5:$B$104,$A25,Movimentos!$C$5:$C$104,"Reforço",Movimentos!$E$5:$E$104,"Dinheiro",Movimentos!$I$5:$I$104,"Confirmado"),""))</f>
        <v/>
      </c>
      <c r="F25" s="9">
        <f>IF($A25="","",IFERROR(SUMIFS(Movimentos!$H$5:$H$104,Movimentos!$B$5:$B$104,$A25,Movimentos!$C$5:$C$104,"Retirada",Movimentos!$E$5:$E$104,"Dinheiro",Movimentos!$I$5:$I$104,"Confirmado"),""))</f>
        <v/>
      </c>
      <c r="G25" s="9">
        <f>IF(OR($A25="",$C25=""),"",IFERROR($C25+$D25+$E25-$F25,""))</f>
        <v/>
      </c>
      <c r="H25" s="18" t="n"/>
      <c r="I25" s="9">
        <f>IF(OR($G25="",$H25=""),"",IFERROR($H25-$G25,""))</f>
        <v/>
      </c>
      <c r="J25" s="11">
        <f>IF(OR($A25="",$C25="",$H25=""),"",IFERROR(IF(ABS($I25)&lt;='Parâmetros'!$F$4,"Conferido","Conferir diferença"),""))</f>
        <v/>
      </c>
      <c r="K25" s="16" t="n"/>
    </row>
    <row r="26">
      <c r="A26" s="28" t="n"/>
      <c r="B26" s="13" t="n"/>
      <c r="C26" s="18" t="n"/>
      <c r="D26" s="10">
        <f>IF($A26="","",IFERROR(SUMIFS(Movimentos!$H$5:$H$104,Movimentos!$B$5:$B$104,$A26,Movimentos!$C$5:$C$104,"Venda",Movimentos!$E$5:$E$104,"Dinheiro",Movimentos!$I$5:$I$104,"Confirmado"),""))</f>
        <v/>
      </c>
      <c r="E26" s="10">
        <f>IF($A26="","",IFERROR(SUMIFS(Movimentos!$H$5:$H$104,Movimentos!$B$5:$B$104,$A26,Movimentos!$C$5:$C$104,"Reforço",Movimentos!$E$5:$E$104,"Dinheiro",Movimentos!$I$5:$I$104,"Confirmado"),""))</f>
        <v/>
      </c>
      <c r="F26" s="10">
        <f>IF($A26="","",IFERROR(SUMIFS(Movimentos!$H$5:$H$104,Movimentos!$B$5:$B$104,$A26,Movimentos!$C$5:$C$104,"Retirada",Movimentos!$E$5:$E$104,"Dinheiro",Movimentos!$I$5:$I$104,"Confirmado"),""))</f>
        <v/>
      </c>
      <c r="G26" s="10">
        <f>IF(OR($A26="",$C26=""),"",IFERROR($C26+$D26+$E26-$F26,""))</f>
        <v/>
      </c>
      <c r="H26" s="18" t="n"/>
      <c r="I26" s="10">
        <f>IF(OR($G26="",$H26=""),"",IFERROR($H26-$G26,""))</f>
        <v/>
      </c>
      <c r="J26" s="19">
        <f>IF(OR($A26="",$C26="",$H26=""),"",IFERROR(IF(ABS($I26)&lt;='Parâmetros'!$F$4,"Conferido","Conferir diferença"),""))</f>
        <v/>
      </c>
      <c r="K26" s="16" t="n"/>
    </row>
    <row r="27">
      <c r="A27" s="28" t="n"/>
      <c r="B27" s="13" t="n"/>
      <c r="C27" s="18" t="n"/>
      <c r="D27" s="9">
        <f>IF($A27="","",IFERROR(SUMIFS(Movimentos!$H$5:$H$104,Movimentos!$B$5:$B$104,$A27,Movimentos!$C$5:$C$104,"Venda",Movimentos!$E$5:$E$104,"Dinheiro",Movimentos!$I$5:$I$104,"Confirmado"),""))</f>
        <v/>
      </c>
      <c r="E27" s="9">
        <f>IF($A27="","",IFERROR(SUMIFS(Movimentos!$H$5:$H$104,Movimentos!$B$5:$B$104,$A27,Movimentos!$C$5:$C$104,"Reforço",Movimentos!$E$5:$E$104,"Dinheiro",Movimentos!$I$5:$I$104,"Confirmado"),""))</f>
        <v/>
      </c>
      <c r="F27" s="9">
        <f>IF($A27="","",IFERROR(SUMIFS(Movimentos!$H$5:$H$104,Movimentos!$B$5:$B$104,$A27,Movimentos!$C$5:$C$104,"Retirada",Movimentos!$E$5:$E$104,"Dinheiro",Movimentos!$I$5:$I$104,"Confirmado"),""))</f>
        <v/>
      </c>
      <c r="G27" s="9">
        <f>IF(OR($A27="",$C27=""),"",IFERROR($C27+$D27+$E27-$F27,""))</f>
        <v/>
      </c>
      <c r="H27" s="18" t="n"/>
      <c r="I27" s="9">
        <f>IF(OR($G27="",$H27=""),"",IFERROR($H27-$G27,""))</f>
        <v/>
      </c>
      <c r="J27" s="11">
        <f>IF(OR($A27="",$C27="",$H27=""),"",IFERROR(IF(ABS($I27)&lt;='Parâmetros'!$F$4,"Conferido","Conferir diferença"),""))</f>
        <v/>
      </c>
      <c r="K27" s="16" t="n"/>
    </row>
    <row r="28">
      <c r="A28" s="28" t="n"/>
      <c r="B28" s="13" t="n"/>
      <c r="C28" s="18" t="n"/>
      <c r="D28" s="10">
        <f>IF($A28="","",IFERROR(SUMIFS(Movimentos!$H$5:$H$104,Movimentos!$B$5:$B$104,$A28,Movimentos!$C$5:$C$104,"Venda",Movimentos!$E$5:$E$104,"Dinheiro",Movimentos!$I$5:$I$104,"Confirmado"),""))</f>
        <v/>
      </c>
      <c r="E28" s="10">
        <f>IF($A28="","",IFERROR(SUMIFS(Movimentos!$H$5:$H$104,Movimentos!$B$5:$B$104,$A28,Movimentos!$C$5:$C$104,"Reforço",Movimentos!$E$5:$E$104,"Dinheiro",Movimentos!$I$5:$I$104,"Confirmado"),""))</f>
        <v/>
      </c>
      <c r="F28" s="10">
        <f>IF($A28="","",IFERROR(SUMIFS(Movimentos!$H$5:$H$104,Movimentos!$B$5:$B$104,$A28,Movimentos!$C$5:$C$104,"Retirada",Movimentos!$E$5:$E$104,"Dinheiro",Movimentos!$I$5:$I$104,"Confirmado"),""))</f>
        <v/>
      </c>
      <c r="G28" s="10">
        <f>IF(OR($A28="",$C28=""),"",IFERROR($C28+$D28+$E28-$F28,""))</f>
        <v/>
      </c>
      <c r="H28" s="18" t="n"/>
      <c r="I28" s="10">
        <f>IF(OR($G28="",$H28=""),"",IFERROR($H28-$G28,""))</f>
        <v/>
      </c>
      <c r="J28" s="19">
        <f>IF(OR($A28="",$C28="",$H28=""),"",IFERROR(IF(ABS($I28)&lt;='Parâmetros'!$F$4,"Conferido","Conferir diferença"),""))</f>
        <v/>
      </c>
      <c r="K28" s="16" t="n"/>
    </row>
    <row r="29">
      <c r="A29" s="28" t="n"/>
      <c r="B29" s="13" t="n"/>
      <c r="C29" s="18" t="n"/>
      <c r="D29" s="9">
        <f>IF($A29="","",IFERROR(SUMIFS(Movimentos!$H$5:$H$104,Movimentos!$B$5:$B$104,$A29,Movimentos!$C$5:$C$104,"Venda",Movimentos!$E$5:$E$104,"Dinheiro",Movimentos!$I$5:$I$104,"Confirmado"),""))</f>
        <v/>
      </c>
      <c r="E29" s="9">
        <f>IF($A29="","",IFERROR(SUMIFS(Movimentos!$H$5:$H$104,Movimentos!$B$5:$B$104,$A29,Movimentos!$C$5:$C$104,"Reforço",Movimentos!$E$5:$E$104,"Dinheiro",Movimentos!$I$5:$I$104,"Confirmado"),""))</f>
        <v/>
      </c>
      <c r="F29" s="9">
        <f>IF($A29="","",IFERROR(SUMIFS(Movimentos!$H$5:$H$104,Movimentos!$B$5:$B$104,$A29,Movimentos!$C$5:$C$104,"Retirada",Movimentos!$E$5:$E$104,"Dinheiro",Movimentos!$I$5:$I$104,"Confirmado"),""))</f>
        <v/>
      </c>
      <c r="G29" s="9">
        <f>IF(OR($A29="",$C29=""),"",IFERROR($C29+$D29+$E29-$F29,""))</f>
        <v/>
      </c>
      <c r="H29" s="18" t="n"/>
      <c r="I29" s="9">
        <f>IF(OR($G29="",$H29=""),"",IFERROR($H29-$G29,""))</f>
        <v/>
      </c>
      <c r="J29" s="11">
        <f>IF(OR($A29="",$C29="",$H29=""),"",IFERROR(IF(ABS($I29)&lt;='Parâmetros'!$F$4,"Conferido","Conferir diferença"),""))</f>
        <v/>
      </c>
      <c r="K29" s="16" t="n"/>
    </row>
    <row r="30">
      <c r="A30" s="28" t="n"/>
      <c r="B30" s="13" t="n"/>
      <c r="C30" s="18" t="n"/>
      <c r="D30" s="10">
        <f>IF($A30="","",IFERROR(SUMIFS(Movimentos!$H$5:$H$104,Movimentos!$B$5:$B$104,$A30,Movimentos!$C$5:$C$104,"Venda",Movimentos!$E$5:$E$104,"Dinheiro",Movimentos!$I$5:$I$104,"Confirmado"),""))</f>
        <v/>
      </c>
      <c r="E30" s="10">
        <f>IF($A30="","",IFERROR(SUMIFS(Movimentos!$H$5:$H$104,Movimentos!$B$5:$B$104,$A30,Movimentos!$C$5:$C$104,"Reforço",Movimentos!$E$5:$E$104,"Dinheiro",Movimentos!$I$5:$I$104,"Confirmado"),""))</f>
        <v/>
      </c>
      <c r="F30" s="10">
        <f>IF($A30="","",IFERROR(SUMIFS(Movimentos!$H$5:$H$104,Movimentos!$B$5:$B$104,$A30,Movimentos!$C$5:$C$104,"Retirada",Movimentos!$E$5:$E$104,"Dinheiro",Movimentos!$I$5:$I$104,"Confirmado"),""))</f>
        <v/>
      </c>
      <c r="G30" s="10">
        <f>IF(OR($A30="",$C30=""),"",IFERROR($C30+$D30+$E30-$F30,""))</f>
        <v/>
      </c>
      <c r="H30" s="18" t="n"/>
      <c r="I30" s="10">
        <f>IF(OR($G30="",$H30=""),"",IFERROR($H30-$G30,""))</f>
        <v/>
      </c>
      <c r="J30" s="19">
        <f>IF(OR($A30="",$C30="",$H30=""),"",IFERROR(IF(ABS($I30)&lt;='Parâmetros'!$F$4,"Conferido","Conferir diferença"),""))</f>
        <v/>
      </c>
      <c r="K30" s="16" t="n"/>
    </row>
    <row r="31">
      <c r="A31" s="28" t="n"/>
      <c r="B31" s="13" t="n"/>
      <c r="C31" s="18" t="n"/>
      <c r="D31" s="9">
        <f>IF($A31="","",IFERROR(SUMIFS(Movimentos!$H$5:$H$104,Movimentos!$B$5:$B$104,$A31,Movimentos!$C$5:$C$104,"Venda",Movimentos!$E$5:$E$104,"Dinheiro",Movimentos!$I$5:$I$104,"Confirmado"),""))</f>
        <v/>
      </c>
      <c r="E31" s="9">
        <f>IF($A31="","",IFERROR(SUMIFS(Movimentos!$H$5:$H$104,Movimentos!$B$5:$B$104,$A31,Movimentos!$C$5:$C$104,"Reforço",Movimentos!$E$5:$E$104,"Dinheiro",Movimentos!$I$5:$I$104,"Confirmado"),""))</f>
        <v/>
      </c>
      <c r="F31" s="9">
        <f>IF($A31="","",IFERROR(SUMIFS(Movimentos!$H$5:$H$104,Movimentos!$B$5:$B$104,$A31,Movimentos!$C$5:$C$104,"Retirada",Movimentos!$E$5:$E$104,"Dinheiro",Movimentos!$I$5:$I$104,"Confirmado"),""))</f>
        <v/>
      </c>
      <c r="G31" s="9">
        <f>IF(OR($A31="",$C31=""),"",IFERROR($C31+$D31+$E31-$F31,""))</f>
        <v/>
      </c>
      <c r="H31" s="18" t="n"/>
      <c r="I31" s="9">
        <f>IF(OR($G31="",$H31=""),"",IFERROR($H31-$G31,""))</f>
        <v/>
      </c>
      <c r="J31" s="11">
        <f>IF(OR($A31="",$C31="",$H31=""),"",IFERROR(IF(ABS($I31)&lt;='Parâmetros'!$F$4,"Conferido","Conferir diferença"),""))</f>
        <v/>
      </c>
      <c r="K31" s="16" t="n"/>
    </row>
    <row r="32">
      <c r="A32" s="28" t="n"/>
      <c r="B32" s="13" t="n"/>
      <c r="C32" s="18" t="n"/>
      <c r="D32" s="10">
        <f>IF($A32="","",IFERROR(SUMIFS(Movimentos!$H$5:$H$104,Movimentos!$B$5:$B$104,$A32,Movimentos!$C$5:$C$104,"Venda",Movimentos!$E$5:$E$104,"Dinheiro",Movimentos!$I$5:$I$104,"Confirmado"),""))</f>
        <v/>
      </c>
      <c r="E32" s="10">
        <f>IF($A32="","",IFERROR(SUMIFS(Movimentos!$H$5:$H$104,Movimentos!$B$5:$B$104,$A32,Movimentos!$C$5:$C$104,"Reforço",Movimentos!$E$5:$E$104,"Dinheiro",Movimentos!$I$5:$I$104,"Confirmado"),""))</f>
        <v/>
      </c>
      <c r="F32" s="10">
        <f>IF($A32="","",IFERROR(SUMIFS(Movimentos!$H$5:$H$104,Movimentos!$B$5:$B$104,$A32,Movimentos!$C$5:$C$104,"Retirada",Movimentos!$E$5:$E$104,"Dinheiro",Movimentos!$I$5:$I$104,"Confirmado"),""))</f>
        <v/>
      </c>
      <c r="G32" s="10">
        <f>IF(OR($A32="",$C32=""),"",IFERROR($C32+$D32+$E32-$F32,""))</f>
        <v/>
      </c>
      <c r="H32" s="18" t="n"/>
      <c r="I32" s="10">
        <f>IF(OR($G32="",$H32=""),"",IFERROR($H32-$G32,""))</f>
        <v/>
      </c>
      <c r="J32" s="19">
        <f>IF(OR($A32="",$C32="",$H32=""),"",IFERROR(IF(ABS($I32)&lt;='Parâmetros'!$F$4,"Conferido","Conferir diferença"),""))</f>
        <v/>
      </c>
      <c r="K32" s="16" t="n"/>
    </row>
    <row r="33">
      <c r="A33" s="28" t="n"/>
      <c r="B33" s="13" t="n"/>
      <c r="C33" s="18" t="n"/>
      <c r="D33" s="9">
        <f>IF($A33="","",IFERROR(SUMIFS(Movimentos!$H$5:$H$104,Movimentos!$B$5:$B$104,$A33,Movimentos!$C$5:$C$104,"Venda",Movimentos!$E$5:$E$104,"Dinheiro",Movimentos!$I$5:$I$104,"Confirmado"),""))</f>
        <v/>
      </c>
      <c r="E33" s="9">
        <f>IF($A33="","",IFERROR(SUMIFS(Movimentos!$H$5:$H$104,Movimentos!$B$5:$B$104,$A33,Movimentos!$C$5:$C$104,"Reforço",Movimentos!$E$5:$E$104,"Dinheiro",Movimentos!$I$5:$I$104,"Confirmado"),""))</f>
        <v/>
      </c>
      <c r="F33" s="9">
        <f>IF($A33="","",IFERROR(SUMIFS(Movimentos!$H$5:$H$104,Movimentos!$B$5:$B$104,$A33,Movimentos!$C$5:$C$104,"Retirada",Movimentos!$E$5:$E$104,"Dinheiro",Movimentos!$I$5:$I$104,"Confirmado"),""))</f>
        <v/>
      </c>
      <c r="G33" s="9">
        <f>IF(OR($A33="",$C33=""),"",IFERROR($C33+$D33+$E33-$F33,""))</f>
        <v/>
      </c>
      <c r="H33" s="18" t="n"/>
      <c r="I33" s="9">
        <f>IF(OR($G33="",$H33=""),"",IFERROR($H33-$G33,""))</f>
        <v/>
      </c>
      <c r="J33" s="11">
        <f>IF(OR($A33="",$C33="",$H33=""),"",IFERROR(IF(ABS($I33)&lt;='Parâmetros'!$F$4,"Conferido","Conferir diferença"),""))</f>
        <v/>
      </c>
      <c r="K33" s="16" t="n"/>
    </row>
    <row r="34">
      <c r="A34" s="28" t="n"/>
      <c r="B34" s="13" t="n"/>
      <c r="C34" s="18" t="n"/>
      <c r="D34" s="10">
        <f>IF($A34="","",IFERROR(SUMIFS(Movimentos!$H$5:$H$104,Movimentos!$B$5:$B$104,$A34,Movimentos!$C$5:$C$104,"Venda",Movimentos!$E$5:$E$104,"Dinheiro",Movimentos!$I$5:$I$104,"Confirmado"),""))</f>
        <v/>
      </c>
      <c r="E34" s="10">
        <f>IF($A34="","",IFERROR(SUMIFS(Movimentos!$H$5:$H$104,Movimentos!$B$5:$B$104,$A34,Movimentos!$C$5:$C$104,"Reforço",Movimentos!$E$5:$E$104,"Dinheiro",Movimentos!$I$5:$I$104,"Confirmado"),""))</f>
        <v/>
      </c>
      <c r="F34" s="10">
        <f>IF($A34="","",IFERROR(SUMIFS(Movimentos!$H$5:$H$104,Movimentos!$B$5:$B$104,$A34,Movimentos!$C$5:$C$104,"Retirada",Movimentos!$E$5:$E$104,"Dinheiro",Movimentos!$I$5:$I$104,"Confirmado"),""))</f>
        <v/>
      </c>
      <c r="G34" s="10">
        <f>IF(OR($A34="",$C34=""),"",IFERROR($C34+$D34+$E34-$F34,""))</f>
        <v/>
      </c>
      <c r="H34" s="18" t="n"/>
      <c r="I34" s="10">
        <f>IF(OR($G34="",$H34=""),"",IFERROR($H34-$G34,""))</f>
        <v/>
      </c>
      <c r="J34" s="19">
        <f>IF(OR($A34="",$C34="",$H34=""),"",IFERROR(IF(ABS($I34)&lt;='Parâmetros'!$F$4,"Conferido","Conferir diferença"),""))</f>
        <v/>
      </c>
      <c r="K34" s="16" t="n"/>
    </row>
    <row r="35">
      <c r="A35" s="28" t="n"/>
      <c r="B35" s="13" t="n"/>
      <c r="C35" s="18" t="n"/>
      <c r="D35" s="9">
        <f>IF($A35="","",IFERROR(SUMIFS(Movimentos!$H$5:$H$104,Movimentos!$B$5:$B$104,$A35,Movimentos!$C$5:$C$104,"Venda",Movimentos!$E$5:$E$104,"Dinheiro",Movimentos!$I$5:$I$104,"Confirmado"),""))</f>
        <v/>
      </c>
      <c r="E35" s="9">
        <f>IF($A35="","",IFERROR(SUMIFS(Movimentos!$H$5:$H$104,Movimentos!$B$5:$B$104,$A35,Movimentos!$C$5:$C$104,"Reforço",Movimentos!$E$5:$E$104,"Dinheiro",Movimentos!$I$5:$I$104,"Confirmado"),""))</f>
        <v/>
      </c>
      <c r="F35" s="9">
        <f>IF($A35="","",IFERROR(SUMIFS(Movimentos!$H$5:$H$104,Movimentos!$B$5:$B$104,$A35,Movimentos!$C$5:$C$104,"Retirada",Movimentos!$E$5:$E$104,"Dinheiro",Movimentos!$I$5:$I$104,"Confirmado"),""))</f>
        <v/>
      </c>
      <c r="G35" s="9">
        <f>IF(OR($A35="",$C35=""),"",IFERROR($C35+$D35+$E35-$F35,""))</f>
        <v/>
      </c>
      <c r="H35" s="18" t="n"/>
      <c r="I35" s="9">
        <f>IF(OR($G35="",$H35=""),"",IFERROR($H35-$G35,""))</f>
        <v/>
      </c>
      <c r="J35" s="11">
        <f>IF(OR($A35="",$C35="",$H35=""),"",IFERROR(IF(ABS($I35)&lt;='Parâmetros'!$F$4,"Conferido","Conferir diferença"),""))</f>
        <v/>
      </c>
      <c r="K35" s="16" t="n"/>
    </row>
    <row r="36">
      <c r="A36" s="28" t="n"/>
      <c r="B36" s="13" t="n"/>
      <c r="C36" s="18" t="n"/>
      <c r="D36" s="10">
        <f>IF($A36="","",IFERROR(SUMIFS(Movimentos!$H$5:$H$104,Movimentos!$B$5:$B$104,$A36,Movimentos!$C$5:$C$104,"Venda",Movimentos!$E$5:$E$104,"Dinheiro",Movimentos!$I$5:$I$104,"Confirmado"),""))</f>
        <v/>
      </c>
      <c r="E36" s="10">
        <f>IF($A36="","",IFERROR(SUMIFS(Movimentos!$H$5:$H$104,Movimentos!$B$5:$B$104,$A36,Movimentos!$C$5:$C$104,"Reforço",Movimentos!$E$5:$E$104,"Dinheiro",Movimentos!$I$5:$I$104,"Confirmado"),""))</f>
        <v/>
      </c>
      <c r="F36" s="10">
        <f>IF($A36="","",IFERROR(SUMIFS(Movimentos!$H$5:$H$104,Movimentos!$B$5:$B$104,$A36,Movimentos!$C$5:$C$104,"Retirada",Movimentos!$E$5:$E$104,"Dinheiro",Movimentos!$I$5:$I$104,"Confirmado"),""))</f>
        <v/>
      </c>
      <c r="G36" s="10">
        <f>IF(OR($A36="",$C36=""),"",IFERROR($C36+$D36+$E36-$F36,""))</f>
        <v/>
      </c>
      <c r="H36" s="18" t="n"/>
      <c r="I36" s="10">
        <f>IF(OR($G36="",$H36=""),"",IFERROR($H36-$G36,""))</f>
        <v/>
      </c>
      <c r="J36" s="19">
        <f>IF(OR($A36="",$C36="",$H36=""),"",IFERROR(IF(ABS($I36)&lt;='Parâmetros'!$F$4,"Conferido","Conferir diferença"),""))</f>
        <v/>
      </c>
      <c r="K36" s="16" t="n"/>
    </row>
    <row r="37">
      <c r="A37" s="28" t="n"/>
      <c r="B37" s="13" t="n"/>
      <c r="C37" s="18" t="n"/>
      <c r="D37" s="9">
        <f>IF($A37="","",IFERROR(SUMIFS(Movimentos!$H$5:$H$104,Movimentos!$B$5:$B$104,$A37,Movimentos!$C$5:$C$104,"Venda",Movimentos!$E$5:$E$104,"Dinheiro",Movimentos!$I$5:$I$104,"Confirmado"),""))</f>
        <v/>
      </c>
      <c r="E37" s="9">
        <f>IF($A37="","",IFERROR(SUMIFS(Movimentos!$H$5:$H$104,Movimentos!$B$5:$B$104,$A37,Movimentos!$C$5:$C$104,"Reforço",Movimentos!$E$5:$E$104,"Dinheiro",Movimentos!$I$5:$I$104,"Confirmado"),""))</f>
        <v/>
      </c>
      <c r="F37" s="9">
        <f>IF($A37="","",IFERROR(SUMIFS(Movimentos!$H$5:$H$104,Movimentos!$B$5:$B$104,$A37,Movimentos!$C$5:$C$104,"Retirada",Movimentos!$E$5:$E$104,"Dinheiro",Movimentos!$I$5:$I$104,"Confirmado"),""))</f>
        <v/>
      </c>
      <c r="G37" s="9">
        <f>IF(OR($A37="",$C37=""),"",IFERROR($C37+$D37+$E37-$F37,""))</f>
        <v/>
      </c>
      <c r="H37" s="18" t="n"/>
      <c r="I37" s="9">
        <f>IF(OR($G37="",$H37=""),"",IFERROR($H37-$G37,""))</f>
        <v/>
      </c>
      <c r="J37" s="11">
        <f>IF(OR($A37="",$C37="",$H37=""),"",IFERROR(IF(ABS($I37)&lt;='Parâmetros'!$F$4,"Conferido","Conferir diferença"),""))</f>
        <v/>
      </c>
      <c r="K37" s="16" t="n"/>
    </row>
    <row r="38">
      <c r="A38" s="28" t="n"/>
      <c r="B38" s="13" t="n"/>
      <c r="C38" s="18" t="n"/>
      <c r="D38" s="10">
        <f>IF($A38="","",IFERROR(SUMIFS(Movimentos!$H$5:$H$104,Movimentos!$B$5:$B$104,$A38,Movimentos!$C$5:$C$104,"Venda",Movimentos!$E$5:$E$104,"Dinheiro",Movimentos!$I$5:$I$104,"Confirmado"),""))</f>
        <v/>
      </c>
      <c r="E38" s="10">
        <f>IF($A38="","",IFERROR(SUMIFS(Movimentos!$H$5:$H$104,Movimentos!$B$5:$B$104,$A38,Movimentos!$C$5:$C$104,"Reforço",Movimentos!$E$5:$E$104,"Dinheiro",Movimentos!$I$5:$I$104,"Confirmado"),""))</f>
        <v/>
      </c>
      <c r="F38" s="10">
        <f>IF($A38="","",IFERROR(SUMIFS(Movimentos!$H$5:$H$104,Movimentos!$B$5:$B$104,$A38,Movimentos!$C$5:$C$104,"Retirada",Movimentos!$E$5:$E$104,"Dinheiro",Movimentos!$I$5:$I$104,"Confirmado"),""))</f>
        <v/>
      </c>
      <c r="G38" s="10">
        <f>IF(OR($A38="",$C38=""),"",IFERROR($C38+$D38+$E38-$F38,""))</f>
        <v/>
      </c>
      <c r="H38" s="18" t="n"/>
      <c r="I38" s="10">
        <f>IF(OR($G38="",$H38=""),"",IFERROR($H38-$G38,""))</f>
        <v/>
      </c>
      <c r="J38" s="19">
        <f>IF(OR($A38="",$C38="",$H38=""),"",IFERROR(IF(ABS($I38)&lt;='Parâmetros'!$F$4,"Conferido","Conferir diferença"),""))</f>
        <v/>
      </c>
      <c r="K38" s="16" t="n"/>
    </row>
    <row r="39">
      <c r="A39" s="28" t="n"/>
      <c r="B39" s="13" t="n"/>
      <c r="C39" s="18" t="n"/>
      <c r="D39" s="9">
        <f>IF($A39="","",IFERROR(SUMIFS(Movimentos!$H$5:$H$104,Movimentos!$B$5:$B$104,$A39,Movimentos!$C$5:$C$104,"Venda",Movimentos!$E$5:$E$104,"Dinheiro",Movimentos!$I$5:$I$104,"Confirmado"),""))</f>
        <v/>
      </c>
      <c r="E39" s="9">
        <f>IF($A39="","",IFERROR(SUMIFS(Movimentos!$H$5:$H$104,Movimentos!$B$5:$B$104,$A39,Movimentos!$C$5:$C$104,"Reforço",Movimentos!$E$5:$E$104,"Dinheiro",Movimentos!$I$5:$I$104,"Confirmado"),""))</f>
        <v/>
      </c>
      <c r="F39" s="9">
        <f>IF($A39="","",IFERROR(SUMIFS(Movimentos!$H$5:$H$104,Movimentos!$B$5:$B$104,$A39,Movimentos!$C$5:$C$104,"Retirada",Movimentos!$E$5:$E$104,"Dinheiro",Movimentos!$I$5:$I$104,"Confirmado"),""))</f>
        <v/>
      </c>
      <c r="G39" s="9">
        <f>IF(OR($A39="",$C39=""),"",IFERROR($C39+$D39+$E39-$F39,""))</f>
        <v/>
      </c>
      <c r="H39" s="18" t="n"/>
      <c r="I39" s="9">
        <f>IF(OR($G39="",$H39=""),"",IFERROR($H39-$G39,""))</f>
        <v/>
      </c>
      <c r="J39" s="11">
        <f>IF(OR($A39="",$C39="",$H39=""),"",IFERROR(IF(ABS($I39)&lt;='Parâmetros'!$F$4,"Conferido","Conferir diferença"),""))</f>
        <v/>
      </c>
      <c r="K39" s="16" t="n"/>
    </row>
    <row r="40">
      <c r="A40" s="28" t="n"/>
      <c r="B40" s="13" t="n"/>
      <c r="C40" s="18" t="n"/>
      <c r="D40" s="10">
        <f>IF($A40="","",IFERROR(SUMIFS(Movimentos!$H$5:$H$104,Movimentos!$B$5:$B$104,$A40,Movimentos!$C$5:$C$104,"Venda",Movimentos!$E$5:$E$104,"Dinheiro",Movimentos!$I$5:$I$104,"Confirmado"),""))</f>
        <v/>
      </c>
      <c r="E40" s="10">
        <f>IF($A40="","",IFERROR(SUMIFS(Movimentos!$H$5:$H$104,Movimentos!$B$5:$B$104,$A40,Movimentos!$C$5:$C$104,"Reforço",Movimentos!$E$5:$E$104,"Dinheiro",Movimentos!$I$5:$I$104,"Confirmado"),""))</f>
        <v/>
      </c>
      <c r="F40" s="10">
        <f>IF($A40="","",IFERROR(SUMIFS(Movimentos!$H$5:$H$104,Movimentos!$B$5:$B$104,$A40,Movimentos!$C$5:$C$104,"Retirada",Movimentos!$E$5:$E$104,"Dinheiro",Movimentos!$I$5:$I$104,"Confirmado"),""))</f>
        <v/>
      </c>
      <c r="G40" s="10">
        <f>IF(OR($A40="",$C40=""),"",IFERROR($C40+$D40+$E40-$F40,""))</f>
        <v/>
      </c>
      <c r="H40" s="18" t="n"/>
      <c r="I40" s="10">
        <f>IF(OR($G40="",$H40=""),"",IFERROR($H40-$G40,""))</f>
        <v/>
      </c>
      <c r="J40" s="19">
        <f>IF(OR($A40="",$C40="",$H40=""),"",IFERROR(IF(ABS($I40)&lt;='Parâmetros'!$F$4,"Conferido","Conferir diferença"),""))</f>
        <v/>
      </c>
      <c r="K40" s="16" t="n"/>
    </row>
    <row r="41">
      <c r="A41" s="28" t="n"/>
      <c r="B41" s="13" t="n"/>
      <c r="C41" s="18" t="n"/>
      <c r="D41" s="9">
        <f>IF($A41="","",IFERROR(SUMIFS(Movimentos!$H$5:$H$104,Movimentos!$B$5:$B$104,$A41,Movimentos!$C$5:$C$104,"Venda",Movimentos!$E$5:$E$104,"Dinheiro",Movimentos!$I$5:$I$104,"Confirmado"),""))</f>
        <v/>
      </c>
      <c r="E41" s="9">
        <f>IF($A41="","",IFERROR(SUMIFS(Movimentos!$H$5:$H$104,Movimentos!$B$5:$B$104,$A41,Movimentos!$C$5:$C$104,"Reforço",Movimentos!$E$5:$E$104,"Dinheiro",Movimentos!$I$5:$I$104,"Confirmado"),""))</f>
        <v/>
      </c>
      <c r="F41" s="9">
        <f>IF($A41="","",IFERROR(SUMIFS(Movimentos!$H$5:$H$104,Movimentos!$B$5:$B$104,$A41,Movimentos!$C$5:$C$104,"Retirada",Movimentos!$E$5:$E$104,"Dinheiro",Movimentos!$I$5:$I$104,"Confirmado"),""))</f>
        <v/>
      </c>
      <c r="G41" s="9">
        <f>IF(OR($A41="",$C41=""),"",IFERROR($C41+$D41+$E41-$F41,""))</f>
        <v/>
      </c>
      <c r="H41" s="18" t="n"/>
      <c r="I41" s="9">
        <f>IF(OR($G41="",$H41=""),"",IFERROR($H41-$G41,""))</f>
        <v/>
      </c>
      <c r="J41" s="11">
        <f>IF(OR($A41="",$C41="",$H41=""),"",IFERROR(IF(ABS($I41)&lt;='Parâmetros'!$F$4,"Conferido","Conferir diferença"),""))</f>
        <v/>
      </c>
      <c r="K41" s="16" t="n"/>
    </row>
    <row r="42">
      <c r="A42" s="28" t="n"/>
      <c r="B42" s="13" t="n"/>
      <c r="C42" s="18" t="n"/>
      <c r="D42" s="10">
        <f>IF($A42="","",IFERROR(SUMIFS(Movimentos!$H$5:$H$104,Movimentos!$B$5:$B$104,$A42,Movimentos!$C$5:$C$104,"Venda",Movimentos!$E$5:$E$104,"Dinheiro",Movimentos!$I$5:$I$104,"Confirmado"),""))</f>
        <v/>
      </c>
      <c r="E42" s="10">
        <f>IF($A42="","",IFERROR(SUMIFS(Movimentos!$H$5:$H$104,Movimentos!$B$5:$B$104,$A42,Movimentos!$C$5:$C$104,"Reforço",Movimentos!$E$5:$E$104,"Dinheiro",Movimentos!$I$5:$I$104,"Confirmado"),""))</f>
        <v/>
      </c>
      <c r="F42" s="10">
        <f>IF($A42="","",IFERROR(SUMIFS(Movimentos!$H$5:$H$104,Movimentos!$B$5:$B$104,$A42,Movimentos!$C$5:$C$104,"Retirada",Movimentos!$E$5:$E$104,"Dinheiro",Movimentos!$I$5:$I$104,"Confirmado"),""))</f>
        <v/>
      </c>
      <c r="G42" s="10">
        <f>IF(OR($A42="",$C42=""),"",IFERROR($C42+$D42+$E42-$F42,""))</f>
        <v/>
      </c>
      <c r="H42" s="18" t="n"/>
      <c r="I42" s="10">
        <f>IF(OR($G42="",$H42=""),"",IFERROR($H42-$G42,""))</f>
        <v/>
      </c>
      <c r="J42" s="19">
        <f>IF(OR($A42="",$C42="",$H42=""),"",IFERROR(IF(ABS($I42)&lt;='Parâmetros'!$F$4,"Conferido","Conferir diferença"),""))</f>
        <v/>
      </c>
      <c r="K42" s="16" t="n"/>
    </row>
    <row r="43">
      <c r="A43" s="28" t="n"/>
      <c r="B43" s="13" t="n"/>
      <c r="C43" s="18" t="n"/>
      <c r="D43" s="9">
        <f>IF($A43="","",IFERROR(SUMIFS(Movimentos!$H$5:$H$104,Movimentos!$B$5:$B$104,$A43,Movimentos!$C$5:$C$104,"Venda",Movimentos!$E$5:$E$104,"Dinheiro",Movimentos!$I$5:$I$104,"Confirmado"),""))</f>
        <v/>
      </c>
      <c r="E43" s="9">
        <f>IF($A43="","",IFERROR(SUMIFS(Movimentos!$H$5:$H$104,Movimentos!$B$5:$B$104,$A43,Movimentos!$C$5:$C$104,"Reforço",Movimentos!$E$5:$E$104,"Dinheiro",Movimentos!$I$5:$I$104,"Confirmado"),""))</f>
        <v/>
      </c>
      <c r="F43" s="9">
        <f>IF($A43="","",IFERROR(SUMIFS(Movimentos!$H$5:$H$104,Movimentos!$B$5:$B$104,$A43,Movimentos!$C$5:$C$104,"Retirada",Movimentos!$E$5:$E$104,"Dinheiro",Movimentos!$I$5:$I$104,"Confirmado"),""))</f>
        <v/>
      </c>
      <c r="G43" s="9">
        <f>IF(OR($A43="",$C43=""),"",IFERROR($C43+$D43+$E43-$F43,""))</f>
        <v/>
      </c>
      <c r="H43" s="18" t="n"/>
      <c r="I43" s="9">
        <f>IF(OR($G43="",$H43=""),"",IFERROR($H43-$G43,""))</f>
        <v/>
      </c>
      <c r="J43" s="11">
        <f>IF(OR($A43="",$C43="",$H43=""),"",IFERROR(IF(ABS($I43)&lt;='Parâmetros'!$F$4,"Conferido","Conferir diferença"),""))</f>
        <v/>
      </c>
      <c r="K43" s="16" t="n"/>
    </row>
    <row r="44">
      <c r="A44" s="28" t="n"/>
      <c r="B44" s="13" t="n"/>
      <c r="C44" s="18" t="n"/>
      <c r="D44" s="10">
        <f>IF($A44="","",IFERROR(SUMIFS(Movimentos!$H$5:$H$104,Movimentos!$B$5:$B$104,$A44,Movimentos!$C$5:$C$104,"Venda",Movimentos!$E$5:$E$104,"Dinheiro",Movimentos!$I$5:$I$104,"Confirmado"),""))</f>
        <v/>
      </c>
      <c r="E44" s="10">
        <f>IF($A44="","",IFERROR(SUMIFS(Movimentos!$H$5:$H$104,Movimentos!$B$5:$B$104,$A44,Movimentos!$C$5:$C$104,"Reforço",Movimentos!$E$5:$E$104,"Dinheiro",Movimentos!$I$5:$I$104,"Confirmado"),""))</f>
        <v/>
      </c>
      <c r="F44" s="10">
        <f>IF($A44="","",IFERROR(SUMIFS(Movimentos!$H$5:$H$104,Movimentos!$B$5:$B$104,$A44,Movimentos!$C$5:$C$104,"Retirada",Movimentos!$E$5:$E$104,"Dinheiro",Movimentos!$I$5:$I$104,"Confirmado"),""))</f>
        <v/>
      </c>
      <c r="G44" s="10">
        <f>IF(OR($A44="",$C44=""),"",IFERROR($C44+$D44+$E44-$F44,""))</f>
        <v/>
      </c>
      <c r="H44" s="18" t="n"/>
      <c r="I44" s="10">
        <f>IF(OR($G44="",$H44=""),"",IFERROR($H44-$G44,""))</f>
        <v/>
      </c>
      <c r="J44" s="19">
        <f>IF(OR($A44="",$C44="",$H44=""),"",IFERROR(IF(ABS($I44)&lt;='Parâmetros'!$F$4,"Conferido","Conferir diferença"),""))</f>
        <v/>
      </c>
      <c r="K44" s="16" t="n"/>
    </row>
    <row r="45">
      <c r="A45" s="28" t="n"/>
      <c r="B45" s="13" t="n"/>
      <c r="C45" s="18" t="n"/>
      <c r="D45" s="9">
        <f>IF($A45="","",IFERROR(SUMIFS(Movimentos!$H$5:$H$104,Movimentos!$B$5:$B$104,$A45,Movimentos!$C$5:$C$104,"Venda",Movimentos!$E$5:$E$104,"Dinheiro",Movimentos!$I$5:$I$104,"Confirmado"),""))</f>
        <v/>
      </c>
      <c r="E45" s="9">
        <f>IF($A45="","",IFERROR(SUMIFS(Movimentos!$H$5:$H$104,Movimentos!$B$5:$B$104,$A45,Movimentos!$C$5:$C$104,"Reforço",Movimentos!$E$5:$E$104,"Dinheiro",Movimentos!$I$5:$I$104,"Confirmado"),""))</f>
        <v/>
      </c>
      <c r="F45" s="9">
        <f>IF($A45="","",IFERROR(SUMIFS(Movimentos!$H$5:$H$104,Movimentos!$B$5:$B$104,$A45,Movimentos!$C$5:$C$104,"Retirada",Movimentos!$E$5:$E$104,"Dinheiro",Movimentos!$I$5:$I$104,"Confirmado"),""))</f>
        <v/>
      </c>
      <c r="G45" s="9">
        <f>IF(OR($A45="",$C45=""),"",IFERROR($C45+$D45+$E45-$F45,""))</f>
        <v/>
      </c>
      <c r="H45" s="18" t="n"/>
      <c r="I45" s="9">
        <f>IF(OR($G45="",$H45=""),"",IFERROR($H45-$G45,""))</f>
        <v/>
      </c>
      <c r="J45" s="11">
        <f>IF(OR($A45="",$C45="",$H45=""),"",IFERROR(IF(ABS($I45)&lt;='Parâmetros'!$F$4,"Conferido","Conferir diferença"),""))</f>
        <v/>
      </c>
      <c r="K45" s="16" t="n"/>
    </row>
    <row r="46">
      <c r="A46" s="28" t="n"/>
      <c r="B46" s="13" t="n"/>
      <c r="C46" s="18" t="n"/>
      <c r="D46" s="10">
        <f>IF($A46="","",IFERROR(SUMIFS(Movimentos!$H$5:$H$104,Movimentos!$B$5:$B$104,$A46,Movimentos!$C$5:$C$104,"Venda",Movimentos!$E$5:$E$104,"Dinheiro",Movimentos!$I$5:$I$104,"Confirmado"),""))</f>
        <v/>
      </c>
      <c r="E46" s="10">
        <f>IF($A46="","",IFERROR(SUMIFS(Movimentos!$H$5:$H$104,Movimentos!$B$5:$B$104,$A46,Movimentos!$C$5:$C$104,"Reforço",Movimentos!$E$5:$E$104,"Dinheiro",Movimentos!$I$5:$I$104,"Confirmado"),""))</f>
        <v/>
      </c>
      <c r="F46" s="10">
        <f>IF($A46="","",IFERROR(SUMIFS(Movimentos!$H$5:$H$104,Movimentos!$B$5:$B$104,$A46,Movimentos!$C$5:$C$104,"Retirada",Movimentos!$E$5:$E$104,"Dinheiro",Movimentos!$I$5:$I$104,"Confirmado"),""))</f>
        <v/>
      </c>
      <c r="G46" s="10">
        <f>IF(OR($A46="",$C46=""),"",IFERROR($C46+$D46+$E46-$F46,""))</f>
        <v/>
      </c>
      <c r="H46" s="18" t="n"/>
      <c r="I46" s="10">
        <f>IF(OR($G46="",$H46=""),"",IFERROR($H46-$G46,""))</f>
        <v/>
      </c>
      <c r="J46" s="19">
        <f>IF(OR($A46="",$C46="",$H46=""),"",IFERROR(IF(ABS($I46)&lt;='Parâmetros'!$F$4,"Conferido","Conferir diferença"),""))</f>
        <v/>
      </c>
      <c r="K46" s="16" t="n"/>
    </row>
    <row r="47">
      <c r="A47" s="28" t="n"/>
      <c r="B47" s="13" t="n"/>
      <c r="C47" s="18" t="n"/>
      <c r="D47" s="9">
        <f>IF($A47="","",IFERROR(SUMIFS(Movimentos!$H$5:$H$104,Movimentos!$B$5:$B$104,$A47,Movimentos!$C$5:$C$104,"Venda",Movimentos!$E$5:$E$104,"Dinheiro",Movimentos!$I$5:$I$104,"Confirmado"),""))</f>
        <v/>
      </c>
      <c r="E47" s="9">
        <f>IF($A47="","",IFERROR(SUMIFS(Movimentos!$H$5:$H$104,Movimentos!$B$5:$B$104,$A47,Movimentos!$C$5:$C$104,"Reforço",Movimentos!$E$5:$E$104,"Dinheiro",Movimentos!$I$5:$I$104,"Confirmado"),""))</f>
        <v/>
      </c>
      <c r="F47" s="9">
        <f>IF($A47="","",IFERROR(SUMIFS(Movimentos!$H$5:$H$104,Movimentos!$B$5:$B$104,$A47,Movimentos!$C$5:$C$104,"Retirada",Movimentos!$E$5:$E$104,"Dinheiro",Movimentos!$I$5:$I$104,"Confirmado"),""))</f>
        <v/>
      </c>
      <c r="G47" s="9">
        <f>IF(OR($A47="",$C47=""),"",IFERROR($C47+$D47+$E47-$F47,""))</f>
        <v/>
      </c>
      <c r="H47" s="18" t="n"/>
      <c r="I47" s="9">
        <f>IF(OR($G47="",$H47=""),"",IFERROR($H47-$G47,""))</f>
        <v/>
      </c>
      <c r="J47" s="11">
        <f>IF(OR($A47="",$C47="",$H47=""),"",IFERROR(IF(ABS($I47)&lt;='Parâmetros'!$F$4,"Conferido","Conferir diferença"),""))</f>
        <v/>
      </c>
      <c r="K47" s="16" t="n"/>
    </row>
    <row r="48">
      <c r="A48" s="28" t="n"/>
      <c r="B48" s="13" t="n"/>
      <c r="C48" s="18" t="n"/>
      <c r="D48" s="10">
        <f>IF($A48="","",IFERROR(SUMIFS(Movimentos!$H$5:$H$104,Movimentos!$B$5:$B$104,$A48,Movimentos!$C$5:$C$104,"Venda",Movimentos!$E$5:$E$104,"Dinheiro",Movimentos!$I$5:$I$104,"Confirmado"),""))</f>
        <v/>
      </c>
      <c r="E48" s="10">
        <f>IF($A48="","",IFERROR(SUMIFS(Movimentos!$H$5:$H$104,Movimentos!$B$5:$B$104,$A48,Movimentos!$C$5:$C$104,"Reforço",Movimentos!$E$5:$E$104,"Dinheiro",Movimentos!$I$5:$I$104,"Confirmado"),""))</f>
        <v/>
      </c>
      <c r="F48" s="10">
        <f>IF($A48="","",IFERROR(SUMIFS(Movimentos!$H$5:$H$104,Movimentos!$B$5:$B$104,$A48,Movimentos!$C$5:$C$104,"Retirada",Movimentos!$E$5:$E$104,"Dinheiro",Movimentos!$I$5:$I$104,"Confirmado"),""))</f>
        <v/>
      </c>
      <c r="G48" s="10">
        <f>IF(OR($A48="",$C48=""),"",IFERROR($C48+$D48+$E48-$F48,""))</f>
        <v/>
      </c>
      <c r="H48" s="18" t="n"/>
      <c r="I48" s="10">
        <f>IF(OR($G48="",$H48=""),"",IFERROR($H48-$G48,""))</f>
        <v/>
      </c>
      <c r="J48" s="19">
        <f>IF(OR($A48="",$C48="",$H48=""),"",IFERROR(IF(ABS($I48)&lt;='Parâmetros'!$F$4,"Conferido","Conferir diferença"),""))</f>
        <v/>
      </c>
      <c r="K48" s="16" t="n"/>
    </row>
    <row r="49">
      <c r="A49" s="28" t="n"/>
      <c r="B49" s="13" t="n"/>
      <c r="C49" s="18" t="n"/>
      <c r="D49" s="9">
        <f>IF($A49="","",IFERROR(SUMIFS(Movimentos!$H$5:$H$104,Movimentos!$B$5:$B$104,$A49,Movimentos!$C$5:$C$104,"Venda",Movimentos!$E$5:$E$104,"Dinheiro",Movimentos!$I$5:$I$104,"Confirmado"),""))</f>
        <v/>
      </c>
      <c r="E49" s="9">
        <f>IF($A49="","",IFERROR(SUMIFS(Movimentos!$H$5:$H$104,Movimentos!$B$5:$B$104,$A49,Movimentos!$C$5:$C$104,"Reforço",Movimentos!$E$5:$E$104,"Dinheiro",Movimentos!$I$5:$I$104,"Confirmado"),""))</f>
        <v/>
      </c>
      <c r="F49" s="9">
        <f>IF($A49="","",IFERROR(SUMIFS(Movimentos!$H$5:$H$104,Movimentos!$B$5:$B$104,$A49,Movimentos!$C$5:$C$104,"Retirada",Movimentos!$E$5:$E$104,"Dinheiro",Movimentos!$I$5:$I$104,"Confirmado"),""))</f>
        <v/>
      </c>
      <c r="G49" s="9">
        <f>IF(OR($A49="",$C49=""),"",IFERROR($C49+$D49+$E49-$F49,""))</f>
        <v/>
      </c>
      <c r="H49" s="18" t="n"/>
      <c r="I49" s="9">
        <f>IF(OR($G49="",$H49=""),"",IFERROR($H49-$G49,""))</f>
        <v/>
      </c>
      <c r="J49" s="11">
        <f>IF(OR($A49="",$C49="",$H49=""),"",IFERROR(IF(ABS($I49)&lt;='Parâmetros'!$F$4,"Conferido","Conferir diferença"),""))</f>
        <v/>
      </c>
      <c r="K49" s="16" t="n"/>
    </row>
    <row r="50">
      <c r="A50" s="28" t="n"/>
      <c r="B50" s="13" t="n"/>
      <c r="C50" s="18" t="n"/>
      <c r="D50" s="10">
        <f>IF($A50="","",IFERROR(SUMIFS(Movimentos!$H$5:$H$104,Movimentos!$B$5:$B$104,$A50,Movimentos!$C$5:$C$104,"Venda",Movimentos!$E$5:$E$104,"Dinheiro",Movimentos!$I$5:$I$104,"Confirmado"),""))</f>
        <v/>
      </c>
      <c r="E50" s="10">
        <f>IF($A50="","",IFERROR(SUMIFS(Movimentos!$H$5:$H$104,Movimentos!$B$5:$B$104,$A50,Movimentos!$C$5:$C$104,"Reforço",Movimentos!$E$5:$E$104,"Dinheiro",Movimentos!$I$5:$I$104,"Confirmado"),""))</f>
        <v/>
      </c>
      <c r="F50" s="10">
        <f>IF($A50="","",IFERROR(SUMIFS(Movimentos!$H$5:$H$104,Movimentos!$B$5:$B$104,$A50,Movimentos!$C$5:$C$104,"Retirada",Movimentos!$E$5:$E$104,"Dinheiro",Movimentos!$I$5:$I$104,"Confirmado"),""))</f>
        <v/>
      </c>
      <c r="G50" s="10">
        <f>IF(OR($A50="",$C50=""),"",IFERROR($C50+$D50+$E50-$F50,""))</f>
        <v/>
      </c>
      <c r="H50" s="18" t="n"/>
      <c r="I50" s="10">
        <f>IF(OR($G50="",$H50=""),"",IFERROR($H50-$G50,""))</f>
        <v/>
      </c>
      <c r="J50" s="19">
        <f>IF(OR($A50="",$C50="",$H50=""),"",IFERROR(IF(ABS($I50)&lt;='Parâmetros'!$F$4,"Conferido","Conferir diferença"),""))</f>
        <v/>
      </c>
      <c r="K50" s="16" t="n"/>
    </row>
    <row r="51">
      <c r="A51" s="28" t="n"/>
      <c r="B51" s="13" t="n"/>
      <c r="C51" s="18" t="n"/>
      <c r="D51" s="9">
        <f>IF($A51="","",IFERROR(SUMIFS(Movimentos!$H$5:$H$104,Movimentos!$B$5:$B$104,$A51,Movimentos!$C$5:$C$104,"Venda",Movimentos!$E$5:$E$104,"Dinheiro",Movimentos!$I$5:$I$104,"Confirmado"),""))</f>
        <v/>
      </c>
      <c r="E51" s="9">
        <f>IF($A51="","",IFERROR(SUMIFS(Movimentos!$H$5:$H$104,Movimentos!$B$5:$B$104,$A51,Movimentos!$C$5:$C$104,"Reforço",Movimentos!$E$5:$E$104,"Dinheiro",Movimentos!$I$5:$I$104,"Confirmado"),""))</f>
        <v/>
      </c>
      <c r="F51" s="9">
        <f>IF($A51="","",IFERROR(SUMIFS(Movimentos!$H$5:$H$104,Movimentos!$B$5:$B$104,$A51,Movimentos!$C$5:$C$104,"Retirada",Movimentos!$E$5:$E$104,"Dinheiro",Movimentos!$I$5:$I$104,"Confirmado"),""))</f>
        <v/>
      </c>
      <c r="G51" s="9">
        <f>IF(OR($A51="",$C51=""),"",IFERROR($C51+$D51+$E51-$F51,""))</f>
        <v/>
      </c>
      <c r="H51" s="18" t="n"/>
      <c r="I51" s="9">
        <f>IF(OR($G51="",$H51=""),"",IFERROR($H51-$G51,""))</f>
        <v/>
      </c>
      <c r="J51" s="11">
        <f>IF(OR($A51="",$C51="",$H51=""),"",IFERROR(IF(ABS($I51)&lt;='Parâmetros'!$F$4,"Conferido","Conferir diferença"),""))</f>
        <v/>
      </c>
      <c r="K51" s="16" t="n"/>
    </row>
    <row r="52">
      <c r="A52" s="28" t="n"/>
      <c r="B52" s="13" t="n"/>
      <c r="C52" s="18" t="n"/>
      <c r="D52" s="10">
        <f>IF($A52="","",IFERROR(SUMIFS(Movimentos!$H$5:$H$104,Movimentos!$B$5:$B$104,$A52,Movimentos!$C$5:$C$104,"Venda",Movimentos!$E$5:$E$104,"Dinheiro",Movimentos!$I$5:$I$104,"Confirmado"),""))</f>
        <v/>
      </c>
      <c r="E52" s="10">
        <f>IF($A52="","",IFERROR(SUMIFS(Movimentos!$H$5:$H$104,Movimentos!$B$5:$B$104,$A52,Movimentos!$C$5:$C$104,"Reforço",Movimentos!$E$5:$E$104,"Dinheiro",Movimentos!$I$5:$I$104,"Confirmado"),""))</f>
        <v/>
      </c>
      <c r="F52" s="10">
        <f>IF($A52="","",IFERROR(SUMIFS(Movimentos!$H$5:$H$104,Movimentos!$B$5:$B$104,$A52,Movimentos!$C$5:$C$104,"Retirada",Movimentos!$E$5:$E$104,"Dinheiro",Movimentos!$I$5:$I$104,"Confirmado"),""))</f>
        <v/>
      </c>
      <c r="G52" s="10">
        <f>IF(OR($A52="",$C52=""),"",IFERROR($C52+$D52+$E52-$F52,""))</f>
        <v/>
      </c>
      <c r="H52" s="18" t="n"/>
      <c r="I52" s="10">
        <f>IF(OR($G52="",$H52=""),"",IFERROR($H52-$G52,""))</f>
        <v/>
      </c>
      <c r="J52" s="19">
        <f>IF(OR($A52="",$C52="",$H52=""),"",IFERROR(IF(ABS($I52)&lt;='Parâmetros'!$F$4,"Conferido","Conferir diferença"),""))</f>
        <v/>
      </c>
      <c r="K52" s="16" t="n"/>
    </row>
    <row r="53">
      <c r="A53" s="28" t="n"/>
      <c r="B53" s="13" t="n"/>
      <c r="C53" s="18" t="n"/>
      <c r="D53" s="9">
        <f>IF($A53="","",IFERROR(SUMIFS(Movimentos!$H$5:$H$104,Movimentos!$B$5:$B$104,$A53,Movimentos!$C$5:$C$104,"Venda",Movimentos!$E$5:$E$104,"Dinheiro",Movimentos!$I$5:$I$104,"Confirmado"),""))</f>
        <v/>
      </c>
      <c r="E53" s="9">
        <f>IF($A53="","",IFERROR(SUMIFS(Movimentos!$H$5:$H$104,Movimentos!$B$5:$B$104,$A53,Movimentos!$C$5:$C$104,"Reforço",Movimentos!$E$5:$E$104,"Dinheiro",Movimentos!$I$5:$I$104,"Confirmado"),""))</f>
        <v/>
      </c>
      <c r="F53" s="9">
        <f>IF($A53="","",IFERROR(SUMIFS(Movimentos!$H$5:$H$104,Movimentos!$B$5:$B$104,$A53,Movimentos!$C$5:$C$104,"Retirada",Movimentos!$E$5:$E$104,"Dinheiro",Movimentos!$I$5:$I$104,"Confirmado"),""))</f>
        <v/>
      </c>
      <c r="G53" s="9">
        <f>IF(OR($A53="",$C53=""),"",IFERROR($C53+$D53+$E53-$F53,""))</f>
        <v/>
      </c>
      <c r="H53" s="18" t="n"/>
      <c r="I53" s="9">
        <f>IF(OR($G53="",$H53=""),"",IFERROR($H53-$G53,""))</f>
        <v/>
      </c>
      <c r="J53" s="11">
        <f>IF(OR($A53="",$C53="",$H53=""),"",IFERROR(IF(ABS($I53)&lt;='Parâmetros'!$F$4,"Conferido","Conferir diferença"),""))</f>
        <v/>
      </c>
      <c r="K53" s="16" t="n"/>
    </row>
    <row r="54">
      <c r="A54" s="28" t="n"/>
      <c r="B54" s="13" t="n"/>
      <c r="C54" s="18" t="n"/>
      <c r="D54" s="10">
        <f>IF($A54="","",IFERROR(SUMIFS(Movimentos!$H$5:$H$104,Movimentos!$B$5:$B$104,$A54,Movimentos!$C$5:$C$104,"Venda",Movimentos!$E$5:$E$104,"Dinheiro",Movimentos!$I$5:$I$104,"Confirmado"),""))</f>
        <v/>
      </c>
      <c r="E54" s="10">
        <f>IF($A54="","",IFERROR(SUMIFS(Movimentos!$H$5:$H$104,Movimentos!$B$5:$B$104,$A54,Movimentos!$C$5:$C$104,"Reforço",Movimentos!$E$5:$E$104,"Dinheiro",Movimentos!$I$5:$I$104,"Confirmado"),""))</f>
        <v/>
      </c>
      <c r="F54" s="10">
        <f>IF($A54="","",IFERROR(SUMIFS(Movimentos!$H$5:$H$104,Movimentos!$B$5:$B$104,$A54,Movimentos!$C$5:$C$104,"Retirada",Movimentos!$E$5:$E$104,"Dinheiro",Movimentos!$I$5:$I$104,"Confirmado"),""))</f>
        <v/>
      </c>
      <c r="G54" s="10">
        <f>IF(OR($A54="",$C54=""),"",IFERROR($C54+$D54+$E54-$F54,""))</f>
        <v/>
      </c>
      <c r="H54" s="18" t="n"/>
      <c r="I54" s="10">
        <f>IF(OR($G54="",$H54=""),"",IFERROR($H54-$G54,""))</f>
        <v/>
      </c>
      <c r="J54" s="19">
        <f>IF(OR($A54="",$C54="",$H54=""),"",IFERROR(IF(ABS($I54)&lt;='Parâmetros'!$F$4,"Conferido","Conferir diferença"),""))</f>
        <v/>
      </c>
      <c r="K54" s="16" t="n"/>
    </row>
    <row r="55">
      <c r="A55" s="28" t="n"/>
      <c r="B55" s="13" t="n"/>
      <c r="C55" s="18" t="n"/>
      <c r="D55" s="9">
        <f>IF($A55="","",IFERROR(SUMIFS(Movimentos!$H$5:$H$104,Movimentos!$B$5:$B$104,$A55,Movimentos!$C$5:$C$104,"Venda",Movimentos!$E$5:$E$104,"Dinheiro",Movimentos!$I$5:$I$104,"Confirmado"),""))</f>
        <v/>
      </c>
      <c r="E55" s="9">
        <f>IF($A55="","",IFERROR(SUMIFS(Movimentos!$H$5:$H$104,Movimentos!$B$5:$B$104,$A55,Movimentos!$C$5:$C$104,"Reforço",Movimentos!$E$5:$E$104,"Dinheiro",Movimentos!$I$5:$I$104,"Confirmado"),""))</f>
        <v/>
      </c>
      <c r="F55" s="9">
        <f>IF($A55="","",IFERROR(SUMIFS(Movimentos!$H$5:$H$104,Movimentos!$B$5:$B$104,$A55,Movimentos!$C$5:$C$104,"Retirada",Movimentos!$E$5:$E$104,"Dinheiro",Movimentos!$I$5:$I$104,"Confirmado"),""))</f>
        <v/>
      </c>
      <c r="G55" s="9">
        <f>IF(OR($A55="",$C55=""),"",IFERROR($C55+$D55+$E55-$F55,""))</f>
        <v/>
      </c>
      <c r="H55" s="18" t="n"/>
      <c r="I55" s="9">
        <f>IF(OR($G55="",$H55=""),"",IFERROR($H55-$G55,""))</f>
        <v/>
      </c>
      <c r="J55" s="11">
        <f>IF(OR($A55="",$C55="",$H55=""),"",IFERROR(IF(ABS($I55)&lt;='Parâmetros'!$F$4,"Conferido","Conferir diferença"),""))</f>
        <v/>
      </c>
      <c r="K55" s="16" t="n"/>
    </row>
    <row r="56">
      <c r="A56" s="28" t="n"/>
      <c r="B56" s="13" t="n"/>
      <c r="C56" s="18" t="n"/>
      <c r="D56" s="10">
        <f>IF($A56="","",IFERROR(SUMIFS(Movimentos!$H$5:$H$104,Movimentos!$B$5:$B$104,$A56,Movimentos!$C$5:$C$104,"Venda",Movimentos!$E$5:$E$104,"Dinheiro",Movimentos!$I$5:$I$104,"Confirmado"),""))</f>
        <v/>
      </c>
      <c r="E56" s="10">
        <f>IF($A56="","",IFERROR(SUMIFS(Movimentos!$H$5:$H$104,Movimentos!$B$5:$B$104,$A56,Movimentos!$C$5:$C$104,"Reforço",Movimentos!$E$5:$E$104,"Dinheiro",Movimentos!$I$5:$I$104,"Confirmado"),""))</f>
        <v/>
      </c>
      <c r="F56" s="10">
        <f>IF($A56="","",IFERROR(SUMIFS(Movimentos!$H$5:$H$104,Movimentos!$B$5:$B$104,$A56,Movimentos!$C$5:$C$104,"Retirada",Movimentos!$E$5:$E$104,"Dinheiro",Movimentos!$I$5:$I$104,"Confirmado"),""))</f>
        <v/>
      </c>
      <c r="G56" s="10">
        <f>IF(OR($A56="",$C56=""),"",IFERROR($C56+$D56+$E56-$F56,""))</f>
        <v/>
      </c>
      <c r="H56" s="18" t="n"/>
      <c r="I56" s="10">
        <f>IF(OR($G56="",$H56=""),"",IFERROR($H56-$G56,""))</f>
        <v/>
      </c>
      <c r="J56" s="19">
        <f>IF(OR($A56="",$C56="",$H56=""),"",IFERROR(IF(ABS($I56)&lt;='Parâmetros'!$F$4,"Conferido","Conferir diferença"),""))</f>
        <v/>
      </c>
      <c r="K56" s="16" t="n"/>
    </row>
    <row r="57">
      <c r="A57" s="28" t="n"/>
      <c r="B57" s="13" t="n"/>
      <c r="C57" s="18" t="n"/>
      <c r="D57" s="9">
        <f>IF($A57="","",IFERROR(SUMIFS(Movimentos!$H$5:$H$104,Movimentos!$B$5:$B$104,$A57,Movimentos!$C$5:$C$104,"Venda",Movimentos!$E$5:$E$104,"Dinheiro",Movimentos!$I$5:$I$104,"Confirmado"),""))</f>
        <v/>
      </c>
      <c r="E57" s="9">
        <f>IF($A57="","",IFERROR(SUMIFS(Movimentos!$H$5:$H$104,Movimentos!$B$5:$B$104,$A57,Movimentos!$C$5:$C$104,"Reforço",Movimentos!$E$5:$E$104,"Dinheiro",Movimentos!$I$5:$I$104,"Confirmado"),""))</f>
        <v/>
      </c>
      <c r="F57" s="9">
        <f>IF($A57="","",IFERROR(SUMIFS(Movimentos!$H$5:$H$104,Movimentos!$B$5:$B$104,$A57,Movimentos!$C$5:$C$104,"Retirada",Movimentos!$E$5:$E$104,"Dinheiro",Movimentos!$I$5:$I$104,"Confirmado"),""))</f>
        <v/>
      </c>
      <c r="G57" s="9">
        <f>IF(OR($A57="",$C57=""),"",IFERROR($C57+$D57+$E57-$F57,""))</f>
        <v/>
      </c>
      <c r="H57" s="18" t="n"/>
      <c r="I57" s="9">
        <f>IF(OR($G57="",$H57=""),"",IFERROR($H57-$G57,""))</f>
        <v/>
      </c>
      <c r="J57" s="11">
        <f>IF(OR($A57="",$C57="",$H57=""),"",IFERROR(IF(ABS($I57)&lt;='Parâmetros'!$F$4,"Conferido","Conferir diferença"),""))</f>
        <v/>
      </c>
      <c r="K57" s="16" t="n"/>
    </row>
    <row r="58">
      <c r="A58" s="28" t="n"/>
      <c r="B58" s="13" t="n"/>
      <c r="C58" s="18" t="n"/>
      <c r="D58" s="10">
        <f>IF($A58="","",IFERROR(SUMIFS(Movimentos!$H$5:$H$104,Movimentos!$B$5:$B$104,$A58,Movimentos!$C$5:$C$104,"Venda",Movimentos!$E$5:$E$104,"Dinheiro",Movimentos!$I$5:$I$104,"Confirmado"),""))</f>
        <v/>
      </c>
      <c r="E58" s="10">
        <f>IF($A58="","",IFERROR(SUMIFS(Movimentos!$H$5:$H$104,Movimentos!$B$5:$B$104,$A58,Movimentos!$C$5:$C$104,"Reforço",Movimentos!$E$5:$E$104,"Dinheiro",Movimentos!$I$5:$I$104,"Confirmado"),""))</f>
        <v/>
      </c>
      <c r="F58" s="10">
        <f>IF($A58="","",IFERROR(SUMIFS(Movimentos!$H$5:$H$104,Movimentos!$B$5:$B$104,$A58,Movimentos!$C$5:$C$104,"Retirada",Movimentos!$E$5:$E$104,"Dinheiro",Movimentos!$I$5:$I$104,"Confirmado"),""))</f>
        <v/>
      </c>
      <c r="G58" s="10">
        <f>IF(OR($A58="",$C58=""),"",IFERROR($C58+$D58+$E58-$F58,""))</f>
        <v/>
      </c>
      <c r="H58" s="18" t="n"/>
      <c r="I58" s="10">
        <f>IF(OR($G58="",$H58=""),"",IFERROR($H58-$G58,""))</f>
        <v/>
      </c>
      <c r="J58" s="19">
        <f>IF(OR($A58="",$C58="",$H58=""),"",IFERROR(IF(ABS($I58)&lt;='Parâmetros'!$F$4,"Conferido","Conferir diferença"),""))</f>
        <v/>
      </c>
      <c r="K58" s="16" t="n"/>
    </row>
    <row r="59">
      <c r="A59" s="28" t="n"/>
      <c r="B59" s="13" t="n"/>
      <c r="C59" s="18" t="n"/>
      <c r="D59" s="9">
        <f>IF($A59="","",IFERROR(SUMIFS(Movimentos!$H$5:$H$104,Movimentos!$B$5:$B$104,$A59,Movimentos!$C$5:$C$104,"Venda",Movimentos!$E$5:$E$104,"Dinheiro",Movimentos!$I$5:$I$104,"Confirmado"),""))</f>
        <v/>
      </c>
      <c r="E59" s="9">
        <f>IF($A59="","",IFERROR(SUMIFS(Movimentos!$H$5:$H$104,Movimentos!$B$5:$B$104,$A59,Movimentos!$C$5:$C$104,"Reforço",Movimentos!$E$5:$E$104,"Dinheiro",Movimentos!$I$5:$I$104,"Confirmado"),""))</f>
        <v/>
      </c>
      <c r="F59" s="9">
        <f>IF($A59="","",IFERROR(SUMIFS(Movimentos!$H$5:$H$104,Movimentos!$B$5:$B$104,$A59,Movimentos!$C$5:$C$104,"Retirada",Movimentos!$E$5:$E$104,"Dinheiro",Movimentos!$I$5:$I$104,"Confirmado"),""))</f>
        <v/>
      </c>
      <c r="G59" s="9">
        <f>IF(OR($A59="",$C59=""),"",IFERROR($C59+$D59+$E59-$F59,""))</f>
        <v/>
      </c>
      <c r="H59" s="18" t="n"/>
      <c r="I59" s="9">
        <f>IF(OR($G59="",$H59=""),"",IFERROR($H59-$G59,""))</f>
        <v/>
      </c>
      <c r="J59" s="11">
        <f>IF(OR($A59="",$C59="",$H59=""),"",IFERROR(IF(ABS($I59)&lt;='Parâmetros'!$F$4,"Conferido","Conferir diferença"),""))</f>
        <v/>
      </c>
      <c r="K59" s="16" t="n"/>
    </row>
    <row r="60">
      <c r="A60" s="28" t="n"/>
      <c r="B60" s="13" t="n"/>
      <c r="C60" s="18" t="n"/>
      <c r="D60" s="10">
        <f>IF($A60="","",IFERROR(SUMIFS(Movimentos!$H$5:$H$104,Movimentos!$B$5:$B$104,$A60,Movimentos!$C$5:$C$104,"Venda",Movimentos!$E$5:$E$104,"Dinheiro",Movimentos!$I$5:$I$104,"Confirmado"),""))</f>
        <v/>
      </c>
      <c r="E60" s="10">
        <f>IF($A60="","",IFERROR(SUMIFS(Movimentos!$H$5:$H$104,Movimentos!$B$5:$B$104,$A60,Movimentos!$C$5:$C$104,"Reforço",Movimentos!$E$5:$E$104,"Dinheiro",Movimentos!$I$5:$I$104,"Confirmado"),""))</f>
        <v/>
      </c>
      <c r="F60" s="10">
        <f>IF($A60="","",IFERROR(SUMIFS(Movimentos!$H$5:$H$104,Movimentos!$B$5:$B$104,$A60,Movimentos!$C$5:$C$104,"Retirada",Movimentos!$E$5:$E$104,"Dinheiro",Movimentos!$I$5:$I$104,"Confirmado"),""))</f>
        <v/>
      </c>
      <c r="G60" s="10">
        <f>IF(OR($A60="",$C60=""),"",IFERROR($C60+$D60+$E60-$F60,""))</f>
        <v/>
      </c>
      <c r="H60" s="18" t="n"/>
      <c r="I60" s="10">
        <f>IF(OR($G60="",$H60=""),"",IFERROR($H60-$G60,""))</f>
        <v/>
      </c>
      <c r="J60" s="19">
        <f>IF(OR($A60="",$C60="",$H60=""),"",IFERROR(IF(ABS($I60)&lt;='Parâmetros'!$F$4,"Conferido","Conferir diferença"),""))</f>
        <v/>
      </c>
      <c r="K60" s="16" t="n"/>
    </row>
    <row r="61">
      <c r="A61" s="28" t="n"/>
      <c r="B61" s="13" t="n"/>
      <c r="C61" s="18" t="n"/>
      <c r="D61" s="9">
        <f>IF($A61="","",IFERROR(SUMIFS(Movimentos!$H$5:$H$104,Movimentos!$B$5:$B$104,$A61,Movimentos!$C$5:$C$104,"Venda",Movimentos!$E$5:$E$104,"Dinheiro",Movimentos!$I$5:$I$104,"Confirmado"),""))</f>
        <v/>
      </c>
      <c r="E61" s="9">
        <f>IF($A61="","",IFERROR(SUMIFS(Movimentos!$H$5:$H$104,Movimentos!$B$5:$B$104,$A61,Movimentos!$C$5:$C$104,"Reforço",Movimentos!$E$5:$E$104,"Dinheiro",Movimentos!$I$5:$I$104,"Confirmado"),""))</f>
        <v/>
      </c>
      <c r="F61" s="9">
        <f>IF($A61="","",IFERROR(SUMIFS(Movimentos!$H$5:$H$104,Movimentos!$B$5:$B$104,$A61,Movimentos!$C$5:$C$104,"Retirada",Movimentos!$E$5:$E$104,"Dinheiro",Movimentos!$I$5:$I$104,"Confirmado"),""))</f>
        <v/>
      </c>
      <c r="G61" s="9">
        <f>IF(OR($A61="",$C61=""),"",IFERROR($C61+$D61+$E61-$F61,""))</f>
        <v/>
      </c>
      <c r="H61" s="18" t="n"/>
      <c r="I61" s="9">
        <f>IF(OR($G61="",$H61=""),"",IFERROR($H61-$G61,""))</f>
        <v/>
      </c>
      <c r="J61" s="11">
        <f>IF(OR($A61="",$C61="",$H61=""),"",IFERROR(IF(ABS($I61)&lt;='Parâmetros'!$F$4,"Conferido","Conferir diferença"),""))</f>
        <v/>
      </c>
      <c r="K61" s="16" t="n"/>
    </row>
    <row r="62">
      <c r="A62" s="28" t="n"/>
      <c r="B62" s="13" t="n"/>
      <c r="C62" s="18" t="n"/>
      <c r="D62" s="10">
        <f>IF($A62="","",IFERROR(SUMIFS(Movimentos!$H$5:$H$104,Movimentos!$B$5:$B$104,$A62,Movimentos!$C$5:$C$104,"Venda",Movimentos!$E$5:$E$104,"Dinheiro",Movimentos!$I$5:$I$104,"Confirmado"),""))</f>
        <v/>
      </c>
      <c r="E62" s="10">
        <f>IF($A62="","",IFERROR(SUMIFS(Movimentos!$H$5:$H$104,Movimentos!$B$5:$B$104,$A62,Movimentos!$C$5:$C$104,"Reforço",Movimentos!$E$5:$E$104,"Dinheiro",Movimentos!$I$5:$I$104,"Confirmado"),""))</f>
        <v/>
      </c>
      <c r="F62" s="10">
        <f>IF($A62="","",IFERROR(SUMIFS(Movimentos!$H$5:$H$104,Movimentos!$B$5:$B$104,$A62,Movimentos!$C$5:$C$104,"Retirada",Movimentos!$E$5:$E$104,"Dinheiro",Movimentos!$I$5:$I$104,"Confirmado"),""))</f>
        <v/>
      </c>
      <c r="G62" s="10">
        <f>IF(OR($A62="",$C62=""),"",IFERROR($C62+$D62+$E62-$F62,""))</f>
        <v/>
      </c>
      <c r="H62" s="18" t="n"/>
      <c r="I62" s="10">
        <f>IF(OR($G62="",$H62=""),"",IFERROR($H62-$G62,""))</f>
        <v/>
      </c>
      <c r="J62" s="19">
        <f>IF(OR($A62="",$C62="",$H62=""),"",IFERROR(IF(ABS($I62)&lt;='Parâmetros'!$F$4,"Conferido","Conferir diferença"),""))</f>
        <v/>
      </c>
      <c r="K62" s="16" t="n"/>
    </row>
    <row r="63">
      <c r="A63" s="28" t="n"/>
      <c r="B63" s="13" t="n"/>
      <c r="C63" s="18" t="n"/>
      <c r="D63" s="9">
        <f>IF($A63="","",IFERROR(SUMIFS(Movimentos!$H$5:$H$104,Movimentos!$B$5:$B$104,$A63,Movimentos!$C$5:$C$104,"Venda",Movimentos!$E$5:$E$104,"Dinheiro",Movimentos!$I$5:$I$104,"Confirmado"),""))</f>
        <v/>
      </c>
      <c r="E63" s="9">
        <f>IF($A63="","",IFERROR(SUMIFS(Movimentos!$H$5:$H$104,Movimentos!$B$5:$B$104,$A63,Movimentos!$C$5:$C$104,"Reforço",Movimentos!$E$5:$E$104,"Dinheiro",Movimentos!$I$5:$I$104,"Confirmado"),""))</f>
        <v/>
      </c>
      <c r="F63" s="9">
        <f>IF($A63="","",IFERROR(SUMIFS(Movimentos!$H$5:$H$104,Movimentos!$B$5:$B$104,$A63,Movimentos!$C$5:$C$104,"Retirada",Movimentos!$E$5:$E$104,"Dinheiro",Movimentos!$I$5:$I$104,"Confirmado"),""))</f>
        <v/>
      </c>
      <c r="G63" s="9">
        <f>IF(OR($A63="",$C63=""),"",IFERROR($C63+$D63+$E63-$F63,""))</f>
        <v/>
      </c>
      <c r="H63" s="18" t="n"/>
      <c r="I63" s="9">
        <f>IF(OR($G63="",$H63=""),"",IFERROR($H63-$G63,""))</f>
        <v/>
      </c>
      <c r="J63" s="11">
        <f>IF(OR($A63="",$C63="",$H63=""),"",IFERROR(IF(ABS($I63)&lt;='Parâmetros'!$F$4,"Conferido","Conferir diferença"),""))</f>
        <v/>
      </c>
      <c r="K63" s="16" t="n"/>
    </row>
    <row r="64">
      <c r="A64" s="28" t="n"/>
      <c r="B64" s="13" t="n"/>
      <c r="C64" s="18" t="n"/>
      <c r="D64" s="10">
        <f>IF($A64="","",IFERROR(SUMIFS(Movimentos!$H$5:$H$104,Movimentos!$B$5:$B$104,$A64,Movimentos!$C$5:$C$104,"Venda",Movimentos!$E$5:$E$104,"Dinheiro",Movimentos!$I$5:$I$104,"Confirmado"),""))</f>
        <v/>
      </c>
      <c r="E64" s="10">
        <f>IF($A64="","",IFERROR(SUMIFS(Movimentos!$H$5:$H$104,Movimentos!$B$5:$B$104,$A64,Movimentos!$C$5:$C$104,"Reforço",Movimentos!$E$5:$E$104,"Dinheiro",Movimentos!$I$5:$I$104,"Confirmado"),""))</f>
        <v/>
      </c>
      <c r="F64" s="10">
        <f>IF($A64="","",IFERROR(SUMIFS(Movimentos!$H$5:$H$104,Movimentos!$B$5:$B$104,$A64,Movimentos!$C$5:$C$104,"Retirada",Movimentos!$E$5:$E$104,"Dinheiro",Movimentos!$I$5:$I$104,"Confirmado"),""))</f>
        <v/>
      </c>
      <c r="G64" s="10">
        <f>IF(OR($A64="",$C64=""),"",IFERROR($C64+$D64+$E64-$F64,""))</f>
        <v/>
      </c>
      <c r="H64" s="18" t="n"/>
      <c r="I64" s="10">
        <f>IF(OR($G64="",$H64=""),"",IFERROR($H64-$G64,""))</f>
        <v/>
      </c>
      <c r="J64" s="19">
        <f>IF(OR($A64="",$C64="",$H64=""),"",IFERROR(IF(ABS($I64)&lt;='Parâmetros'!$F$4,"Conferido","Conferir diferença"),""))</f>
        <v/>
      </c>
      <c r="K64" s="16" t="n"/>
    </row>
    <row r="65">
      <c r="A65" s="28" t="n"/>
      <c r="B65" s="13" t="n"/>
      <c r="C65" s="18" t="n"/>
      <c r="D65" s="9">
        <f>IF($A65="","",IFERROR(SUMIFS(Movimentos!$H$5:$H$104,Movimentos!$B$5:$B$104,$A65,Movimentos!$C$5:$C$104,"Venda",Movimentos!$E$5:$E$104,"Dinheiro",Movimentos!$I$5:$I$104,"Confirmado"),""))</f>
        <v/>
      </c>
      <c r="E65" s="9">
        <f>IF($A65="","",IFERROR(SUMIFS(Movimentos!$H$5:$H$104,Movimentos!$B$5:$B$104,$A65,Movimentos!$C$5:$C$104,"Reforço",Movimentos!$E$5:$E$104,"Dinheiro",Movimentos!$I$5:$I$104,"Confirmado"),""))</f>
        <v/>
      </c>
      <c r="F65" s="9">
        <f>IF($A65="","",IFERROR(SUMIFS(Movimentos!$H$5:$H$104,Movimentos!$B$5:$B$104,$A65,Movimentos!$C$5:$C$104,"Retirada",Movimentos!$E$5:$E$104,"Dinheiro",Movimentos!$I$5:$I$104,"Confirmado"),""))</f>
        <v/>
      </c>
      <c r="G65" s="9">
        <f>IF(OR($A65="",$C65=""),"",IFERROR($C65+$D65+$E65-$F65,""))</f>
        <v/>
      </c>
      <c r="H65" s="18" t="n"/>
      <c r="I65" s="9">
        <f>IF(OR($G65="",$H65=""),"",IFERROR($H65-$G65,""))</f>
        <v/>
      </c>
      <c r="J65" s="11">
        <f>IF(OR($A65="",$C65="",$H65=""),"",IFERROR(IF(ABS($I65)&lt;='Parâmetros'!$F$4,"Conferido","Conferir diferença"),""))</f>
        <v/>
      </c>
      <c r="K65" s="16" t="n"/>
    </row>
    <row r="66">
      <c r="A66" s="28" t="n"/>
      <c r="B66" s="13" t="n"/>
      <c r="C66" s="18" t="n"/>
      <c r="D66" s="10">
        <f>IF($A66="","",IFERROR(SUMIFS(Movimentos!$H$5:$H$104,Movimentos!$B$5:$B$104,$A66,Movimentos!$C$5:$C$104,"Venda",Movimentos!$E$5:$E$104,"Dinheiro",Movimentos!$I$5:$I$104,"Confirmado"),""))</f>
        <v/>
      </c>
      <c r="E66" s="10">
        <f>IF($A66="","",IFERROR(SUMIFS(Movimentos!$H$5:$H$104,Movimentos!$B$5:$B$104,$A66,Movimentos!$C$5:$C$104,"Reforço",Movimentos!$E$5:$E$104,"Dinheiro",Movimentos!$I$5:$I$104,"Confirmado"),""))</f>
        <v/>
      </c>
      <c r="F66" s="10">
        <f>IF($A66="","",IFERROR(SUMIFS(Movimentos!$H$5:$H$104,Movimentos!$B$5:$B$104,$A66,Movimentos!$C$5:$C$104,"Retirada",Movimentos!$E$5:$E$104,"Dinheiro",Movimentos!$I$5:$I$104,"Confirmado"),""))</f>
        <v/>
      </c>
      <c r="G66" s="10">
        <f>IF(OR($A66="",$C66=""),"",IFERROR($C66+$D66+$E66-$F66,""))</f>
        <v/>
      </c>
      <c r="H66" s="18" t="n"/>
      <c r="I66" s="10">
        <f>IF(OR($G66="",$H66=""),"",IFERROR($H66-$G66,""))</f>
        <v/>
      </c>
      <c r="J66" s="19">
        <f>IF(OR($A66="",$C66="",$H66=""),"",IFERROR(IF(ABS($I66)&lt;='Parâmetros'!$F$4,"Conferido","Conferir diferença"),""))</f>
        <v/>
      </c>
      <c r="K66" s="16" t="n"/>
    </row>
    <row r="67">
      <c r="A67" s="28" t="n"/>
      <c r="B67" s="13" t="n"/>
      <c r="C67" s="18" t="n"/>
      <c r="D67" s="9">
        <f>IF($A67="","",IFERROR(SUMIFS(Movimentos!$H$5:$H$104,Movimentos!$B$5:$B$104,$A67,Movimentos!$C$5:$C$104,"Venda",Movimentos!$E$5:$E$104,"Dinheiro",Movimentos!$I$5:$I$104,"Confirmado"),""))</f>
        <v/>
      </c>
      <c r="E67" s="9">
        <f>IF($A67="","",IFERROR(SUMIFS(Movimentos!$H$5:$H$104,Movimentos!$B$5:$B$104,$A67,Movimentos!$C$5:$C$104,"Reforço",Movimentos!$E$5:$E$104,"Dinheiro",Movimentos!$I$5:$I$104,"Confirmado"),""))</f>
        <v/>
      </c>
      <c r="F67" s="9">
        <f>IF($A67="","",IFERROR(SUMIFS(Movimentos!$H$5:$H$104,Movimentos!$B$5:$B$104,$A67,Movimentos!$C$5:$C$104,"Retirada",Movimentos!$E$5:$E$104,"Dinheiro",Movimentos!$I$5:$I$104,"Confirmado"),""))</f>
        <v/>
      </c>
      <c r="G67" s="9">
        <f>IF(OR($A67="",$C67=""),"",IFERROR($C67+$D67+$E67-$F67,""))</f>
        <v/>
      </c>
      <c r="H67" s="18" t="n"/>
      <c r="I67" s="9">
        <f>IF(OR($G67="",$H67=""),"",IFERROR($H67-$G67,""))</f>
        <v/>
      </c>
      <c r="J67" s="11">
        <f>IF(OR($A67="",$C67="",$H67=""),"",IFERROR(IF(ABS($I67)&lt;='Parâmetros'!$F$4,"Conferido","Conferir diferença"),""))</f>
        <v/>
      </c>
      <c r="K67" s="16" t="n"/>
    </row>
    <row r="68">
      <c r="A68" s="28" t="n"/>
      <c r="B68" s="13" t="n"/>
      <c r="C68" s="18" t="n"/>
      <c r="D68" s="10">
        <f>IF($A68="","",IFERROR(SUMIFS(Movimentos!$H$5:$H$104,Movimentos!$B$5:$B$104,$A68,Movimentos!$C$5:$C$104,"Venda",Movimentos!$E$5:$E$104,"Dinheiro",Movimentos!$I$5:$I$104,"Confirmado"),""))</f>
        <v/>
      </c>
      <c r="E68" s="10">
        <f>IF($A68="","",IFERROR(SUMIFS(Movimentos!$H$5:$H$104,Movimentos!$B$5:$B$104,$A68,Movimentos!$C$5:$C$104,"Reforço",Movimentos!$E$5:$E$104,"Dinheiro",Movimentos!$I$5:$I$104,"Confirmado"),""))</f>
        <v/>
      </c>
      <c r="F68" s="10">
        <f>IF($A68="","",IFERROR(SUMIFS(Movimentos!$H$5:$H$104,Movimentos!$B$5:$B$104,$A68,Movimentos!$C$5:$C$104,"Retirada",Movimentos!$E$5:$E$104,"Dinheiro",Movimentos!$I$5:$I$104,"Confirmado"),""))</f>
        <v/>
      </c>
      <c r="G68" s="10">
        <f>IF(OR($A68="",$C68=""),"",IFERROR($C68+$D68+$E68-$F68,""))</f>
        <v/>
      </c>
      <c r="H68" s="18" t="n"/>
      <c r="I68" s="10">
        <f>IF(OR($G68="",$H68=""),"",IFERROR($H68-$G68,""))</f>
        <v/>
      </c>
      <c r="J68" s="19">
        <f>IF(OR($A68="",$C68="",$H68=""),"",IFERROR(IF(ABS($I68)&lt;='Parâmetros'!$F$4,"Conferido","Conferir diferença"),""))</f>
        <v/>
      </c>
      <c r="K68" s="16" t="n"/>
    </row>
    <row r="69">
      <c r="A69" s="28" t="n"/>
      <c r="B69" s="13" t="n"/>
      <c r="C69" s="18" t="n"/>
      <c r="D69" s="9">
        <f>IF($A69="","",IFERROR(SUMIFS(Movimentos!$H$5:$H$104,Movimentos!$B$5:$B$104,$A69,Movimentos!$C$5:$C$104,"Venda",Movimentos!$E$5:$E$104,"Dinheiro",Movimentos!$I$5:$I$104,"Confirmado"),""))</f>
        <v/>
      </c>
      <c r="E69" s="9">
        <f>IF($A69="","",IFERROR(SUMIFS(Movimentos!$H$5:$H$104,Movimentos!$B$5:$B$104,$A69,Movimentos!$C$5:$C$104,"Reforço",Movimentos!$E$5:$E$104,"Dinheiro",Movimentos!$I$5:$I$104,"Confirmado"),""))</f>
        <v/>
      </c>
      <c r="F69" s="9">
        <f>IF($A69="","",IFERROR(SUMIFS(Movimentos!$H$5:$H$104,Movimentos!$B$5:$B$104,$A69,Movimentos!$C$5:$C$104,"Retirada",Movimentos!$E$5:$E$104,"Dinheiro",Movimentos!$I$5:$I$104,"Confirmado"),""))</f>
        <v/>
      </c>
      <c r="G69" s="9">
        <f>IF(OR($A69="",$C69=""),"",IFERROR($C69+$D69+$E69-$F69,""))</f>
        <v/>
      </c>
      <c r="H69" s="18" t="n"/>
      <c r="I69" s="9">
        <f>IF(OR($G69="",$H69=""),"",IFERROR($H69-$G69,""))</f>
        <v/>
      </c>
      <c r="J69" s="11">
        <f>IF(OR($A69="",$C69="",$H69=""),"",IFERROR(IF(ABS($I69)&lt;='Parâmetros'!$F$4,"Conferido","Conferir diferença"),""))</f>
        <v/>
      </c>
      <c r="K69" s="16" t="n"/>
    </row>
    <row r="70">
      <c r="A70" s="28" t="n"/>
      <c r="B70" s="13" t="n"/>
      <c r="C70" s="18" t="n"/>
      <c r="D70" s="10">
        <f>IF($A70="","",IFERROR(SUMIFS(Movimentos!$H$5:$H$104,Movimentos!$B$5:$B$104,$A70,Movimentos!$C$5:$C$104,"Venda",Movimentos!$E$5:$E$104,"Dinheiro",Movimentos!$I$5:$I$104,"Confirmado"),""))</f>
        <v/>
      </c>
      <c r="E70" s="10">
        <f>IF($A70="","",IFERROR(SUMIFS(Movimentos!$H$5:$H$104,Movimentos!$B$5:$B$104,$A70,Movimentos!$C$5:$C$104,"Reforço",Movimentos!$E$5:$E$104,"Dinheiro",Movimentos!$I$5:$I$104,"Confirmado"),""))</f>
        <v/>
      </c>
      <c r="F70" s="10">
        <f>IF($A70="","",IFERROR(SUMIFS(Movimentos!$H$5:$H$104,Movimentos!$B$5:$B$104,$A70,Movimentos!$C$5:$C$104,"Retirada",Movimentos!$E$5:$E$104,"Dinheiro",Movimentos!$I$5:$I$104,"Confirmado"),""))</f>
        <v/>
      </c>
      <c r="G70" s="10">
        <f>IF(OR($A70="",$C70=""),"",IFERROR($C70+$D70+$E70-$F70,""))</f>
        <v/>
      </c>
      <c r="H70" s="18" t="n"/>
      <c r="I70" s="10">
        <f>IF(OR($G70="",$H70=""),"",IFERROR($H70-$G70,""))</f>
        <v/>
      </c>
      <c r="J70" s="19">
        <f>IF(OR($A70="",$C70="",$H70=""),"",IFERROR(IF(ABS($I70)&lt;='Parâmetros'!$F$4,"Conferido","Conferir diferença"),""))</f>
        <v/>
      </c>
      <c r="K70" s="16" t="n"/>
    </row>
    <row r="71">
      <c r="A71" s="28" t="n"/>
      <c r="B71" s="13" t="n"/>
      <c r="C71" s="18" t="n"/>
      <c r="D71" s="9">
        <f>IF($A71="","",IFERROR(SUMIFS(Movimentos!$H$5:$H$104,Movimentos!$B$5:$B$104,$A71,Movimentos!$C$5:$C$104,"Venda",Movimentos!$E$5:$E$104,"Dinheiro",Movimentos!$I$5:$I$104,"Confirmado"),""))</f>
        <v/>
      </c>
      <c r="E71" s="9">
        <f>IF($A71="","",IFERROR(SUMIFS(Movimentos!$H$5:$H$104,Movimentos!$B$5:$B$104,$A71,Movimentos!$C$5:$C$104,"Reforço",Movimentos!$E$5:$E$104,"Dinheiro",Movimentos!$I$5:$I$104,"Confirmado"),""))</f>
        <v/>
      </c>
      <c r="F71" s="9">
        <f>IF($A71="","",IFERROR(SUMIFS(Movimentos!$H$5:$H$104,Movimentos!$B$5:$B$104,$A71,Movimentos!$C$5:$C$104,"Retirada",Movimentos!$E$5:$E$104,"Dinheiro",Movimentos!$I$5:$I$104,"Confirmado"),""))</f>
        <v/>
      </c>
      <c r="G71" s="9">
        <f>IF(OR($A71="",$C71=""),"",IFERROR($C71+$D71+$E71-$F71,""))</f>
        <v/>
      </c>
      <c r="H71" s="18" t="n"/>
      <c r="I71" s="9">
        <f>IF(OR($G71="",$H71=""),"",IFERROR($H71-$G71,""))</f>
        <v/>
      </c>
      <c r="J71" s="11">
        <f>IF(OR($A71="",$C71="",$H71=""),"",IFERROR(IF(ABS($I71)&lt;='Parâmetros'!$F$4,"Conferido","Conferir diferença"),""))</f>
        <v/>
      </c>
      <c r="K71" s="16" t="n"/>
    </row>
    <row r="72">
      <c r="A72" s="28" t="n"/>
      <c r="B72" s="13" t="n"/>
      <c r="C72" s="18" t="n"/>
      <c r="D72" s="10">
        <f>IF($A72="","",IFERROR(SUMIFS(Movimentos!$H$5:$H$104,Movimentos!$B$5:$B$104,$A72,Movimentos!$C$5:$C$104,"Venda",Movimentos!$E$5:$E$104,"Dinheiro",Movimentos!$I$5:$I$104,"Confirmado"),""))</f>
        <v/>
      </c>
      <c r="E72" s="10">
        <f>IF($A72="","",IFERROR(SUMIFS(Movimentos!$H$5:$H$104,Movimentos!$B$5:$B$104,$A72,Movimentos!$C$5:$C$104,"Reforço",Movimentos!$E$5:$E$104,"Dinheiro",Movimentos!$I$5:$I$104,"Confirmado"),""))</f>
        <v/>
      </c>
      <c r="F72" s="10">
        <f>IF($A72="","",IFERROR(SUMIFS(Movimentos!$H$5:$H$104,Movimentos!$B$5:$B$104,$A72,Movimentos!$C$5:$C$104,"Retirada",Movimentos!$E$5:$E$104,"Dinheiro",Movimentos!$I$5:$I$104,"Confirmado"),""))</f>
        <v/>
      </c>
      <c r="G72" s="10">
        <f>IF(OR($A72="",$C72=""),"",IFERROR($C72+$D72+$E72-$F72,""))</f>
        <v/>
      </c>
      <c r="H72" s="18" t="n"/>
      <c r="I72" s="10">
        <f>IF(OR($G72="",$H72=""),"",IFERROR($H72-$G72,""))</f>
        <v/>
      </c>
      <c r="J72" s="19">
        <f>IF(OR($A72="",$C72="",$H72=""),"",IFERROR(IF(ABS($I72)&lt;='Parâmetros'!$F$4,"Conferido","Conferir diferença"),""))</f>
        <v/>
      </c>
      <c r="K72" s="16" t="n"/>
    </row>
    <row r="73">
      <c r="A73" s="28" t="n"/>
      <c r="B73" s="13" t="n"/>
      <c r="C73" s="18" t="n"/>
      <c r="D73" s="9">
        <f>IF($A73="","",IFERROR(SUMIFS(Movimentos!$H$5:$H$104,Movimentos!$B$5:$B$104,$A73,Movimentos!$C$5:$C$104,"Venda",Movimentos!$E$5:$E$104,"Dinheiro",Movimentos!$I$5:$I$104,"Confirmado"),""))</f>
        <v/>
      </c>
      <c r="E73" s="9">
        <f>IF($A73="","",IFERROR(SUMIFS(Movimentos!$H$5:$H$104,Movimentos!$B$5:$B$104,$A73,Movimentos!$C$5:$C$104,"Reforço",Movimentos!$E$5:$E$104,"Dinheiro",Movimentos!$I$5:$I$104,"Confirmado"),""))</f>
        <v/>
      </c>
      <c r="F73" s="9">
        <f>IF($A73="","",IFERROR(SUMIFS(Movimentos!$H$5:$H$104,Movimentos!$B$5:$B$104,$A73,Movimentos!$C$5:$C$104,"Retirada",Movimentos!$E$5:$E$104,"Dinheiro",Movimentos!$I$5:$I$104,"Confirmado"),""))</f>
        <v/>
      </c>
      <c r="G73" s="9">
        <f>IF(OR($A73="",$C73=""),"",IFERROR($C73+$D73+$E73-$F73,""))</f>
        <v/>
      </c>
      <c r="H73" s="18" t="n"/>
      <c r="I73" s="9">
        <f>IF(OR($G73="",$H73=""),"",IFERROR($H73-$G73,""))</f>
        <v/>
      </c>
      <c r="J73" s="11">
        <f>IF(OR($A73="",$C73="",$H73=""),"",IFERROR(IF(ABS($I73)&lt;='Parâmetros'!$F$4,"Conferido","Conferir diferença"),""))</f>
        <v/>
      </c>
      <c r="K73" s="16" t="n"/>
    </row>
    <row r="74">
      <c r="A74" s="28" t="n"/>
      <c r="B74" s="13" t="n"/>
      <c r="C74" s="18" t="n"/>
      <c r="D74" s="10">
        <f>IF($A74="","",IFERROR(SUMIFS(Movimentos!$H$5:$H$104,Movimentos!$B$5:$B$104,$A74,Movimentos!$C$5:$C$104,"Venda",Movimentos!$E$5:$E$104,"Dinheiro",Movimentos!$I$5:$I$104,"Confirmado"),""))</f>
        <v/>
      </c>
      <c r="E74" s="10">
        <f>IF($A74="","",IFERROR(SUMIFS(Movimentos!$H$5:$H$104,Movimentos!$B$5:$B$104,$A74,Movimentos!$C$5:$C$104,"Reforço",Movimentos!$E$5:$E$104,"Dinheiro",Movimentos!$I$5:$I$104,"Confirmado"),""))</f>
        <v/>
      </c>
      <c r="F74" s="10">
        <f>IF($A74="","",IFERROR(SUMIFS(Movimentos!$H$5:$H$104,Movimentos!$B$5:$B$104,$A74,Movimentos!$C$5:$C$104,"Retirada",Movimentos!$E$5:$E$104,"Dinheiro",Movimentos!$I$5:$I$104,"Confirmado"),""))</f>
        <v/>
      </c>
      <c r="G74" s="10">
        <f>IF(OR($A74="",$C74=""),"",IFERROR($C74+$D74+$E74-$F74,""))</f>
        <v/>
      </c>
      <c r="H74" s="18" t="n"/>
      <c r="I74" s="10">
        <f>IF(OR($G74="",$H74=""),"",IFERROR($H74-$G74,""))</f>
        <v/>
      </c>
      <c r="J74" s="19">
        <f>IF(OR($A74="",$C74="",$H74=""),"",IFERROR(IF(ABS($I74)&lt;='Parâmetros'!$F$4,"Conferido","Conferir diferença"),""))</f>
        <v/>
      </c>
      <c r="K74" s="16" t="n"/>
    </row>
    <row r="75">
      <c r="A75" s="28" t="n"/>
      <c r="B75" s="13" t="n"/>
      <c r="C75" s="18" t="n"/>
      <c r="D75" s="9">
        <f>IF($A75="","",IFERROR(SUMIFS(Movimentos!$H$5:$H$104,Movimentos!$B$5:$B$104,$A75,Movimentos!$C$5:$C$104,"Venda",Movimentos!$E$5:$E$104,"Dinheiro",Movimentos!$I$5:$I$104,"Confirmado"),""))</f>
        <v/>
      </c>
      <c r="E75" s="9">
        <f>IF($A75="","",IFERROR(SUMIFS(Movimentos!$H$5:$H$104,Movimentos!$B$5:$B$104,$A75,Movimentos!$C$5:$C$104,"Reforço",Movimentos!$E$5:$E$104,"Dinheiro",Movimentos!$I$5:$I$104,"Confirmado"),""))</f>
        <v/>
      </c>
      <c r="F75" s="9">
        <f>IF($A75="","",IFERROR(SUMIFS(Movimentos!$H$5:$H$104,Movimentos!$B$5:$B$104,$A75,Movimentos!$C$5:$C$104,"Retirada",Movimentos!$E$5:$E$104,"Dinheiro",Movimentos!$I$5:$I$104,"Confirmado"),""))</f>
        <v/>
      </c>
      <c r="G75" s="9">
        <f>IF(OR($A75="",$C75=""),"",IFERROR($C75+$D75+$E75-$F75,""))</f>
        <v/>
      </c>
      <c r="H75" s="18" t="n"/>
      <c r="I75" s="9">
        <f>IF(OR($G75="",$H75=""),"",IFERROR($H75-$G75,""))</f>
        <v/>
      </c>
      <c r="J75" s="11">
        <f>IF(OR($A75="",$C75="",$H75=""),"",IFERROR(IF(ABS($I75)&lt;='Parâmetros'!$F$4,"Conferido","Conferir diferença"),""))</f>
        <v/>
      </c>
      <c r="K75" s="16" t="n"/>
    </row>
    <row r="76">
      <c r="A76" s="28" t="n"/>
      <c r="B76" s="13" t="n"/>
      <c r="C76" s="18" t="n"/>
      <c r="D76" s="10">
        <f>IF($A76="","",IFERROR(SUMIFS(Movimentos!$H$5:$H$104,Movimentos!$B$5:$B$104,$A76,Movimentos!$C$5:$C$104,"Venda",Movimentos!$E$5:$E$104,"Dinheiro",Movimentos!$I$5:$I$104,"Confirmado"),""))</f>
        <v/>
      </c>
      <c r="E76" s="10">
        <f>IF($A76="","",IFERROR(SUMIFS(Movimentos!$H$5:$H$104,Movimentos!$B$5:$B$104,$A76,Movimentos!$C$5:$C$104,"Reforço",Movimentos!$E$5:$E$104,"Dinheiro",Movimentos!$I$5:$I$104,"Confirmado"),""))</f>
        <v/>
      </c>
      <c r="F76" s="10">
        <f>IF($A76="","",IFERROR(SUMIFS(Movimentos!$H$5:$H$104,Movimentos!$B$5:$B$104,$A76,Movimentos!$C$5:$C$104,"Retirada",Movimentos!$E$5:$E$104,"Dinheiro",Movimentos!$I$5:$I$104,"Confirmado"),""))</f>
        <v/>
      </c>
      <c r="G76" s="10">
        <f>IF(OR($A76="",$C76=""),"",IFERROR($C76+$D76+$E76-$F76,""))</f>
        <v/>
      </c>
      <c r="H76" s="18" t="n"/>
      <c r="I76" s="10">
        <f>IF(OR($G76="",$H76=""),"",IFERROR($H76-$G76,""))</f>
        <v/>
      </c>
      <c r="J76" s="19">
        <f>IF(OR($A76="",$C76="",$H76=""),"",IFERROR(IF(ABS($I76)&lt;='Parâmetros'!$F$4,"Conferido","Conferir diferença"),""))</f>
        <v/>
      </c>
      <c r="K76" s="16" t="n"/>
    </row>
    <row r="77">
      <c r="A77" s="28" t="n"/>
      <c r="B77" s="13" t="n"/>
      <c r="C77" s="18" t="n"/>
      <c r="D77" s="9">
        <f>IF($A77="","",IFERROR(SUMIFS(Movimentos!$H$5:$H$104,Movimentos!$B$5:$B$104,$A77,Movimentos!$C$5:$C$104,"Venda",Movimentos!$E$5:$E$104,"Dinheiro",Movimentos!$I$5:$I$104,"Confirmado"),""))</f>
        <v/>
      </c>
      <c r="E77" s="9">
        <f>IF($A77="","",IFERROR(SUMIFS(Movimentos!$H$5:$H$104,Movimentos!$B$5:$B$104,$A77,Movimentos!$C$5:$C$104,"Reforço",Movimentos!$E$5:$E$104,"Dinheiro",Movimentos!$I$5:$I$104,"Confirmado"),""))</f>
        <v/>
      </c>
      <c r="F77" s="9">
        <f>IF($A77="","",IFERROR(SUMIFS(Movimentos!$H$5:$H$104,Movimentos!$B$5:$B$104,$A77,Movimentos!$C$5:$C$104,"Retirada",Movimentos!$E$5:$E$104,"Dinheiro",Movimentos!$I$5:$I$104,"Confirmado"),""))</f>
        <v/>
      </c>
      <c r="G77" s="9">
        <f>IF(OR($A77="",$C77=""),"",IFERROR($C77+$D77+$E77-$F77,""))</f>
        <v/>
      </c>
      <c r="H77" s="18" t="n"/>
      <c r="I77" s="9">
        <f>IF(OR($G77="",$H77=""),"",IFERROR($H77-$G77,""))</f>
        <v/>
      </c>
      <c r="J77" s="11">
        <f>IF(OR($A77="",$C77="",$H77=""),"",IFERROR(IF(ABS($I77)&lt;='Parâmetros'!$F$4,"Conferido","Conferir diferença"),""))</f>
        <v/>
      </c>
      <c r="K77" s="16" t="n"/>
    </row>
    <row r="78">
      <c r="A78" s="28" t="n"/>
      <c r="B78" s="13" t="n"/>
      <c r="C78" s="18" t="n"/>
      <c r="D78" s="10">
        <f>IF($A78="","",IFERROR(SUMIFS(Movimentos!$H$5:$H$104,Movimentos!$B$5:$B$104,$A78,Movimentos!$C$5:$C$104,"Venda",Movimentos!$E$5:$E$104,"Dinheiro",Movimentos!$I$5:$I$104,"Confirmado"),""))</f>
        <v/>
      </c>
      <c r="E78" s="10">
        <f>IF($A78="","",IFERROR(SUMIFS(Movimentos!$H$5:$H$104,Movimentos!$B$5:$B$104,$A78,Movimentos!$C$5:$C$104,"Reforço",Movimentos!$E$5:$E$104,"Dinheiro",Movimentos!$I$5:$I$104,"Confirmado"),""))</f>
        <v/>
      </c>
      <c r="F78" s="10">
        <f>IF($A78="","",IFERROR(SUMIFS(Movimentos!$H$5:$H$104,Movimentos!$B$5:$B$104,$A78,Movimentos!$C$5:$C$104,"Retirada",Movimentos!$E$5:$E$104,"Dinheiro",Movimentos!$I$5:$I$104,"Confirmado"),""))</f>
        <v/>
      </c>
      <c r="G78" s="10">
        <f>IF(OR($A78="",$C78=""),"",IFERROR($C78+$D78+$E78-$F78,""))</f>
        <v/>
      </c>
      <c r="H78" s="18" t="n"/>
      <c r="I78" s="10">
        <f>IF(OR($G78="",$H78=""),"",IFERROR($H78-$G78,""))</f>
        <v/>
      </c>
      <c r="J78" s="19">
        <f>IF(OR($A78="",$C78="",$H78=""),"",IFERROR(IF(ABS($I78)&lt;='Parâmetros'!$F$4,"Conferido","Conferir diferença"),""))</f>
        <v/>
      </c>
      <c r="K78" s="16" t="n"/>
    </row>
    <row r="79">
      <c r="A79" s="28" t="n"/>
      <c r="B79" s="13" t="n"/>
      <c r="C79" s="18" t="n"/>
      <c r="D79" s="9">
        <f>IF($A79="","",IFERROR(SUMIFS(Movimentos!$H$5:$H$104,Movimentos!$B$5:$B$104,$A79,Movimentos!$C$5:$C$104,"Venda",Movimentos!$E$5:$E$104,"Dinheiro",Movimentos!$I$5:$I$104,"Confirmado"),""))</f>
        <v/>
      </c>
      <c r="E79" s="9">
        <f>IF($A79="","",IFERROR(SUMIFS(Movimentos!$H$5:$H$104,Movimentos!$B$5:$B$104,$A79,Movimentos!$C$5:$C$104,"Reforço",Movimentos!$E$5:$E$104,"Dinheiro",Movimentos!$I$5:$I$104,"Confirmado"),""))</f>
        <v/>
      </c>
      <c r="F79" s="9">
        <f>IF($A79="","",IFERROR(SUMIFS(Movimentos!$H$5:$H$104,Movimentos!$B$5:$B$104,$A79,Movimentos!$C$5:$C$104,"Retirada",Movimentos!$E$5:$E$104,"Dinheiro",Movimentos!$I$5:$I$104,"Confirmado"),""))</f>
        <v/>
      </c>
      <c r="G79" s="9">
        <f>IF(OR($A79="",$C79=""),"",IFERROR($C79+$D79+$E79-$F79,""))</f>
        <v/>
      </c>
      <c r="H79" s="18" t="n"/>
      <c r="I79" s="9">
        <f>IF(OR($G79="",$H79=""),"",IFERROR($H79-$G79,""))</f>
        <v/>
      </c>
      <c r="J79" s="11">
        <f>IF(OR($A79="",$C79="",$H79=""),"",IFERROR(IF(ABS($I79)&lt;='Parâmetros'!$F$4,"Conferido","Conferir diferença"),""))</f>
        <v/>
      </c>
      <c r="K79" s="16" t="n"/>
    </row>
    <row r="80">
      <c r="A80" s="28" t="n"/>
      <c r="B80" s="13" t="n"/>
      <c r="C80" s="18" t="n"/>
      <c r="D80" s="10">
        <f>IF($A80="","",IFERROR(SUMIFS(Movimentos!$H$5:$H$104,Movimentos!$B$5:$B$104,$A80,Movimentos!$C$5:$C$104,"Venda",Movimentos!$E$5:$E$104,"Dinheiro",Movimentos!$I$5:$I$104,"Confirmado"),""))</f>
        <v/>
      </c>
      <c r="E80" s="10">
        <f>IF($A80="","",IFERROR(SUMIFS(Movimentos!$H$5:$H$104,Movimentos!$B$5:$B$104,$A80,Movimentos!$C$5:$C$104,"Reforço",Movimentos!$E$5:$E$104,"Dinheiro",Movimentos!$I$5:$I$104,"Confirmado"),""))</f>
        <v/>
      </c>
      <c r="F80" s="10">
        <f>IF($A80="","",IFERROR(SUMIFS(Movimentos!$H$5:$H$104,Movimentos!$B$5:$B$104,$A80,Movimentos!$C$5:$C$104,"Retirada",Movimentos!$E$5:$E$104,"Dinheiro",Movimentos!$I$5:$I$104,"Confirmado"),""))</f>
        <v/>
      </c>
      <c r="G80" s="10">
        <f>IF(OR($A80="",$C80=""),"",IFERROR($C80+$D80+$E80-$F80,""))</f>
        <v/>
      </c>
      <c r="H80" s="18" t="n"/>
      <c r="I80" s="10">
        <f>IF(OR($G80="",$H80=""),"",IFERROR($H80-$G80,""))</f>
        <v/>
      </c>
      <c r="J80" s="19">
        <f>IF(OR($A80="",$C80="",$H80=""),"",IFERROR(IF(ABS($I80)&lt;='Parâmetros'!$F$4,"Conferido","Conferir diferença"),""))</f>
        <v/>
      </c>
      <c r="K80" s="16" t="n"/>
    </row>
    <row r="81">
      <c r="A81" s="28" t="n"/>
      <c r="B81" s="13" t="n"/>
      <c r="C81" s="18" t="n"/>
      <c r="D81" s="9">
        <f>IF($A81="","",IFERROR(SUMIFS(Movimentos!$H$5:$H$104,Movimentos!$B$5:$B$104,$A81,Movimentos!$C$5:$C$104,"Venda",Movimentos!$E$5:$E$104,"Dinheiro",Movimentos!$I$5:$I$104,"Confirmado"),""))</f>
        <v/>
      </c>
      <c r="E81" s="9">
        <f>IF($A81="","",IFERROR(SUMIFS(Movimentos!$H$5:$H$104,Movimentos!$B$5:$B$104,$A81,Movimentos!$C$5:$C$104,"Reforço",Movimentos!$E$5:$E$104,"Dinheiro",Movimentos!$I$5:$I$104,"Confirmado"),""))</f>
        <v/>
      </c>
      <c r="F81" s="9">
        <f>IF($A81="","",IFERROR(SUMIFS(Movimentos!$H$5:$H$104,Movimentos!$B$5:$B$104,$A81,Movimentos!$C$5:$C$104,"Retirada",Movimentos!$E$5:$E$104,"Dinheiro",Movimentos!$I$5:$I$104,"Confirmado"),""))</f>
        <v/>
      </c>
      <c r="G81" s="9">
        <f>IF(OR($A81="",$C81=""),"",IFERROR($C81+$D81+$E81-$F81,""))</f>
        <v/>
      </c>
      <c r="H81" s="18" t="n"/>
      <c r="I81" s="9">
        <f>IF(OR($G81="",$H81=""),"",IFERROR($H81-$G81,""))</f>
        <v/>
      </c>
      <c r="J81" s="11">
        <f>IF(OR($A81="",$C81="",$H81=""),"",IFERROR(IF(ABS($I81)&lt;='Parâmetros'!$F$4,"Conferido","Conferir diferença"),""))</f>
        <v/>
      </c>
      <c r="K81" s="16" t="n"/>
    </row>
    <row r="82">
      <c r="A82" s="28" t="n"/>
      <c r="B82" s="13" t="n"/>
      <c r="C82" s="18" t="n"/>
      <c r="D82" s="10">
        <f>IF($A82="","",IFERROR(SUMIFS(Movimentos!$H$5:$H$104,Movimentos!$B$5:$B$104,$A82,Movimentos!$C$5:$C$104,"Venda",Movimentos!$E$5:$E$104,"Dinheiro",Movimentos!$I$5:$I$104,"Confirmado"),""))</f>
        <v/>
      </c>
      <c r="E82" s="10">
        <f>IF($A82="","",IFERROR(SUMIFS(Movimentos!$H$5:$H$104,Movimentos!$B$5:$B$104,$A82,Movimentos!$C$5:$C$104,"Reforço",Movimentos!$E$5:$E$104,"Dinheiro",Movimentos!$I$5:$I$104,"Confirmado"),""))</f>
        <v/>
      </c>
      <c r="F82" s="10">
        <f>IF($A82="","",IFERROR(SUMIFS(Movimentos!$H$5:$H$104,Movimentos!$B$5:$B$104,$A82,Movimentos!$C$5:$C$104,"Retirada",Movimentos!$E$5:$E$104,"Dinheiro",Movimentos!$I$5:$I$104,"Confirmado"),""))</f>
        <v/>
      </c>
      <c r="G82" s="10">
        <f>IF(OR($A82="",$C82=""),"",IFERROR($C82+$D82+$E82-$F82,""))</f>
        <v/>
      </c>
      <c r="H82" s="18" t="n"/>
      <c r="I82" s="10">
        <f>IF(OR($G82="",$H82=""),"",IFERROR($H82-$G82,""))</f>
        <v/>
      </c>
      <c r="J82" s="19">
        <f>IF(OR($A82="",$C82="",$H82=""),"",IFERROR(IF(ABS($I82)&lt;='Parâmetros'!$F$4,"Conferido","Conferir diferença"),""))</f>
        <v/>
      </c>
      <c r="K82" s="16" t="n"/>
    </row>
    <row r="83">
      <c r="A83" s="28" t="n"/>
      <c r="B83" s="13" t="n"/>
      <c r="C83" s="18" t="n"/>
      <c r="D83" s="9">
        <f>IF($A83="","",IFERROR(SUMIFS(Movimentos!$H$5:$H$104,Movimentos!$B$5:$B$104,$A83,Movimentos!$C$5:$C$104,"Venda",Movimentos!$E$5:$E$104,"Dinheiro",Movimentos!$I$5:$I$104,"Confirmado"),""))</f>
        <v/>
      </c>
      <c r="E83" s="9">
        <f>IF($A83="","",IFERROR(SUMIFS(Movimentos!$H$5:$H$104,Movimentos!$B$5:$B$104,$A83,Movimentos!$C$5:$C$104,"Reforço",Movimentos!$E$5:$E$104,"Dinheiro",Movimentos!$I$5:$I$104,"Confirmado"),""))</f>
        <v/>
      </c>
      <c r="F83" s="9">
        <f>IF($A83="","",IFERROR(SUMIFS(Movimentos!$H$5:$H$104,Movimentos!$B$5:$B$104,$A83,Movimentos!$C$5:$C$104,"Retirada",Movimentos!$E$5:$E$104,"Dinheiro",Movimentos!$I$5:$I$104,"Confirmado"),""))</f>
        <v/>
      </c>
      <c r="G83" s="9">
        <f>IF(OR($A83="",$C83=""),"",IFERROR($C83+$D83+$E83-$F83,""))</f>
        <v/>
      </c>
      <c r="H83" s="18" t="n"/>
      <c r="I83" s="9">
        <f>IF(OR($G83="",$H83=""),"",IFERROR($H83-$G83,""))</f>
        <v/>
      </c>
      <c r="J83" s="11">
        <f>IF(OR($A83="",$C83="",$H83=""),"",IFERROR(IF(ABS($I83)&lt;='Parâmetros'!$F$4,"Conferido","Conferir diferença"),""))</f>
        <v/>
      </c>
      <c r="K83" s="16" t="n"/>
    </row>
    <row r="84">
      <c r="A84" s="28" t="n"/>
      <c r="B84" s="13" t="n"/>
      <c r="C84" s="18" t="n"/>
      <c r="D84" s="10">
        <f>IF($A84="","",IFERROR(SUMIFS(Movimentos!$H$5:$H$104,Movimentos!$B$5:$B$104,$A84,Movimentos!$C$5:$C$104,"Venda",Movimentos!$E$5:$E$104,"Dinheiro",Movimentos!$I$5:$I$104,"Confirmado"),""))</f>
        <v/>
      </c>
      <c r="E84" s="10">
        <f>IF($A84="","",IFERROR(SUMIFS(Movimentos!$H$5:$H$104,Movimentos!$B$5:$B$104,$A84,Movimentos!$C$5:$C$104,"Reforço",Movimentos!$E$5:$E$104,"Dinheiro",Movimentos!$I$5:$I$104,"Confirmado"),""))</f>
        <v/>
      </c>
      <c r="F84" s="10">
        <f>IF($A84="","",IFERROR(SUMIFS(Movimentos!$H$5:$H$104,Movimentos!$B$5:$B$104,$A84,Movimentos!$C$5:$C$104,"Retirada",Movimentos!$E$5:$E$104,"Dinheiro",Movimentos!$I$5:$I$104,"Confirmado"),""))</f>
        <v/>
      </c>
      <c r="G84" s="10">
        <f>IF(OR($A84="",$C84=""),"",IFERROR($C84+$D84+$E84-$F84,""))</f>
        <v/>
      </c>
      <c r="H84" s="18" t="n"/>
      <c r="I84" s="10">
        <f>IF(OR($G84="",$H84=""),"",IFERROR($H84-$G84,""))</f>
        <v/>
      </c>
      <c r="J84" s="19">
        <f>IF(OR($A84="",$C84="",$H84=""),"",IFERROR(IF(ABS($I84)&lt;='Parâmetros'!$F$4,"Conferido","Conferir diferença"),""))</f>
        <v/>
      </c>
      <c r="K84" s="16" t="n"/>
    </row>
    <row r="85">
      <c r="A85" s="28" t="n"/>
      <c r="B85" s="13" t="n"/>
      <c r="C85" s="18" t="n"/>
      <c r="D85" s="9">
        <f>IF($A85="","",IFERROR(SUMIFS(Movimentos!$H$5:$H$104,Movimentos!$B$5:$B$104,$A85,Movimentos!$C$5:$C$104,"Venda",Movimentos!$E$5:$E$104,"Dinheiro",Movimentos!$I$5:$I$104,"Confirmado"),""))</f>
        <v/>
      </c>
      <c r="E85" s="9">
        <f>IF($A85="","",IFERROR(SUMIFS(Movimentos!$H$5:$H$104,Movimentos!$B$5:$B$104,$A85,Movimentos!$C$5:$C$104,"Reforço",Movimentos!$E$5:$E$104,"Dinheiro",Movimentos!$I$5:$I$104,"Confirmado"),""))</f>
        <v/>
      </c>
      <c r="F85" s="9">
        <f>IF($A85="","",IFERROR(SUMIFS(Movimentos!$H$5:$H$104,Movimentos!$B$5:$B$104,$A85,Movimentos!$C$5:$C$104,"Retirada",Movimentos!$E$5:$E$104,"Dinheiro",Movimentos!$I$5:$I$104,"Confirmado"),""))</f>
        <v/>
      </c>
      <c r="G85" s="9">
        <f>IF(OR($A85="",$C85=""),"",IFERROR($C85+$D85+$E85-$F85,""))</f>
        <v/>
      </c>
      <c r="H85" s="18" t="n"/>
      <c r="I85" s="9">
        <f>IF(OR($G85="",$H85=""),"",IFERROR($H85-$G85,""))</f>
        <v/>
      </c>
      <c r="J85" s="11">
        <f>IF(OR($A85="",$C85="",$H85=""),"",IFERROR(IF(ABS($I85)&lt;='Parâmetros'!$F$4,"Conferido","Conferir diferença"),""))</f>
        <v/>
      </c>
      <c r="K85" s="16" t="n"/>
    </row>
    <row r="86">
      <c r="A86" s="28" t="n"/>
      <c r="B86" s="13" t="n"/>
      <c r="C86" s="18" t="n"/>
      <c r="D86" s="10">
        <f>IF($A86="","",IFERROR(SUMIFS(Movimentos!$H$5:$H$104,Movimentos!$B$5:$B$104,$A86,Movimentos!$C$5:$C$104,"Venda",Movimentos!$E$5:$E$104,"Dinheiro",Movimentos!$I$5:$I$104,"Confirmado"),""))</f>
        <v/>
      </c>
      <c r="E86" s="10">
        <f>IF($A86="","",IFERROR(SUMIFS(Movimentos!$H$5:$H$104,Movimentos!$B$5:$B$104,$A86,Movimentos!$C$5:$C$104,"Reforço",Movimentos!$E$5:$E$104,"Dinheiro",Movimentos!$I$5:$I$104,"Confirmado"),""))</f>
        <v/>
      </c>
      <c r="F86" s="10">
        <f>IF($A86="","",IFERROR(SUMIFS(Movimentos!$H$5:$H$104,Movimentos!$B$5:$B$104,$A86,Movimentos!$C$5:$C$104,"Retirada",Movimentos!$E$5:$E$104,"Dinheiro",Movimentos!$I$5:$I$104,"Confirmado"),""))</f>
        <v/>
      </c>
      <c r="G86" s="10">
        <f>IF(OR($A86="",$C86=""),"",IFERROR($C86+$D86+$E86-$F86,""))</f>
        <v/>
      </c>
      <c r="H86" s="18" t="n"/>
      <c r="I86" s="10">
        <f>IF(OR($G86="",$H86=""),"",IFERROR($H86-$G86,""))</f>
        <v/>
      </c>
      <c r="J86" s="19">
        <f>IF(OR($A86="",$C86="",$H86=""),"",IFERROR(IF(ABS($I86)&lt;='Parâmetros'!$F$4,"Conferido","Conferir diferença"),""))</f>
        <v/>
      </c>
      <c r="K86" s="16" t="n"/>
    </row>
    <row r="87">
      <c r="A87" s="28" t="n"/>
      <c r="B87" s="13" t="n"/>
      <c r="C87" s="18" t="n"/>
      <c r="D87" s="9">
        <f>IF($A87="","",IFERROR(SUMIFS(Movimentos!$H$5:$H$104,Movimentos!$B$5:$B$104,$A87,Movimentos!$C$5:$C$104,"Venda",Movimentos!$E$5:$E$104,"Dinheiro",Movimentos!$I$5:$I$104,"Confirmado"),""))</f>
        <v/>
      </c>
      <c r="E87" s="9">
        <f>IF($A87="","",IFERROR(SUMIFS(Movimentos!$H$5:$H$104,Movimentos!$B$5:$B$104,$A87,Movimentos!$C$5:$C$104,"Reforço",Movimentos!$E$5:$E$104,"Dinheiro",Movimentos!$I$5:$I$104,"Confirmado"),""))</f>
        <v/>
      </c>
      <c r="F87" s="9">
        <f>IF($A87="","",IFERROR(SUMIFS(Movimentos!$H$5:$H$104,Movimentos!$B$5:$B$104,$A87,Movimentos!$C$5:$C$104,"Retirada",Movimentos!$E$5:$E$104,"Dinheiro",Movimentos!$I$5:$I$104,"Confirmado"),""))</f>
        <v/>
      </c>
      <c r="G87" s="9">
        <f>IF(OR($A87="",$C87=""),"",IFERROR($C87+$D87+$E87-$F87,""))</f>
        <v/>
      </c>
      <c r="H87" s="18" t="n"/>
      <c r="I87" s="9">
        <f>IF(OR($G87="",$H87=""),"",IFERROR($H87-$G87,""))</f>
        <v/>
      </c>
      <c r="J87" s="11">
        <f>IF(OR($A87="",$C87="",$H87=""),"",IFERROR(IF(ABS($I87)&lt;='Parâmetros'!$F$4,"Conferido","Conferir diferença"),""))</f>
        <v/>
      </c>
      <c r="K87" s="16" t="n"/>
    </row>
    <row r="88">
      <c r="A88" s="28" t="n"/>
      <c r="B88" s="13" t="n"/>
      <c r="C88" s="18" t="n"/>
      <c r="D88" s="10">
        <f>IF($A88="","",IFERROR(SUMIFS(Movimentos!$H$5:$H$104,Movimentos!$B$5:$B$104,$A88,Movimentos!$C$5:$C$104,"Venda",Movimentos!$E$5:$E$104,"Dinheiro",Movimentos!$I$5:$I$104,"Confirmado"),""))</f>
        <v/>
      </c>
      <c r="E88" s="10">
        <f>IF($A88="","",IFERROR(SUMIFS(Movimentos!$H$5:$H$104,Movimentos!$B$5:$B$104,$A88,Movimentos!$C$5:$C$104,"Reforço",Movimentos!$E$5:$E$104,"Dinheiro",Movimentos!$I$5:$I$104,"Confirmado"),""))</f>
        <v/>
      </c>
      <c r="F88" s="10">
        <f>IF($A88="","",IFERROR(SUMIFS(Movimentos!$H$5:$H$104,Movimentos!$B$5:$B$104,$A88,Movimentos!$C$5:$C$104,"Retirada",Movimentos!$E$5:$E$104,"Dinheiro",Movimentos!$I$5:$I$104,"Confirmado"),""))</f>
        <v/>
      </c>
      <c r="G88" s="10">
        <f>IF(OR($A88="",$C88=""),"",IFERROR($C88+$D88+$E88-$F88,""))</f>
        <v/>
      </c>
      <c r="H88" s="18" t="n"/>
      <c r="I88" s="10">
        <f>IF(OR($G88="",$H88=""),"",IFERROR($H88-$G88,""))</f>
        <v/>
      </c>
      <c r="J88" s="19">
        <f>IF(OR($A88="",$C88="",$H88=""),"",IFERROR(IF(ABS($I88)&lt;='Parâmetros'!$F$4,"Conferido","Conferir diferença"),""))</f>
        <v/>
      </c>
      <c r="K88" s="16" t="n"/>
    </row>
    <row r="89">
      <c r="A89" s="28" t="n"/>
      <c r="B89" s="13" t="n"/>
      <c r="C89" s="18" t="n"/>
      <c r="D89" s="9">
        <f>IF($A89="","",IFERROR(SUMIFS(Movimentos!$H$5:$H$104,Movimentos!$B$5:$B$104,$A89,Movimentos!$C$5:$C$104,"Venda",Movimentos!$E$5:$E$104,"Dinheiro",Movimentos!$I$5:$I$104,"Confirmado"),""))</f>
        <v/>
      </c>
      <c r="E89" s="9">
        <f>IF($A89="","",IFERROR(SUMIFS(Movimentos!$H$5:$H$104,Movimentos!$B$5:$B$104,$A89,Movimentos!$C$5:$C$104,"Reforço",Movimentos!$E$5:$E$104,"Dinheiro",Movimentos!$I$5:$I$104,"Confirmado"),""))</f>
        <v/>
      </c>
      <c r="F89" s="9">
        <f>IF($A89="","",IFERROR(SUMIFS(Movimentos!$H$5:$H$104,Movimentos!$B$5:$B$104,$A89,Movimentos!$C$5:$C$104,"Retirada",Movimentos!$E$5:$E$104,"Dinheiro",Movimentos!$I$5:$I$104,"Confirmado"),""))</f>
        <v/>
      </c>
      <c r="G89" s="9">
        <f>IF(OR($A89="",$C89=""),"",IFERROR($C89+$D89+$E89-$F89,""))</f>
        <v/>
      </c>
      <c r="H89" s="18" t="n"/>
      <c r="I89" s="9">
        <f>IF(OR($G89="",$H89=""),"",IFERROR($H89-$G89,""))</f>
        <v/>
      </c>
      <c r="J89" s="11">
        <f>IF(OR($A89="",$C89="",$H89=""),"",IFERROR(IF(ABS($I89)&lt;='Parâmetros'!$F$4,"Conferido","Conferir diferença"),""))</f>
        <v/>
      </c>
      <c r="K89" s="16" t="n"/>
    </row>
    <row r="90">
      <c r="A90" s="28" t="n"/>
      <c r="B90" s="13" t="n"/>
      <c r="C90" s="18" t="n"/>
      <c r="D90" s="10">
        <f>IF($A90="","",IFERROR(SUMIFS(Movimentos!$H$5:$H$104,Movimentos!$B$5:$B$104,$A90,Movimentos!$C$5:$C$104,"Venda",Movimentos!$E$5:$E$104,"Dinheiro",Movimentos!$I$5:$I$104,"Confirmado"),""))</f>
        <v/>
      </c>
      <c r="E90" s="10">
        <f>IF($A90="","",IFERROR(SUMIFS(Movimentos!$H$5:$H$104,Movimentos!$B$5:$B$104,$A90,Movimentos!$C$5:$C$104,"Reforço",Movimentos!$E$5:$E$104,"Dinheiro",Movimentos!$I$5:$I$104,"Confirmado"),""))</f>
        <v/>
      </c>
      <c r="F90" s="10">
        <f>IF($A90="","",IFERROR(SUMIFS(Movimentos!$H$5:$H$104,Movimentos!$B$5:$B$104,$A90,Movimentos!$C$5:$C$104,"Retirada",Movimentos!$E$5:$E$104,"Dinheiro",Movimentos!$I$5:$I$104,"Confirmado"),""))</f>
        <v/>
      </c>
      <c r="G90" s="10">
        <f>IF(OR($A90="",$C90=""),"",IFERROR($C90+$D90+$E90-$F90,""))</f>
        <v/>
      </c>
      <c r="H90" s="18" t="n"/>
      <c r="I90" s="10">
        <f>IF(OR($G90="",$H90=""),"",IFERROR($H90-$G90,""))</f>
        <v/>
      </c>
      <c r="J90" s="19">
        <f>IF(OR($A90="",$C90="",$H90=""),"",IFERROR(IF(ABS($I90)&lt;='Parâmetros'!$F$4,"Conferido","Conferir diferença"),""))</f>
        <v/>
      </c>
      <c r="K90" s="16" t="n"/>
    </row>
    <row r="91">
      <c r="A91" s="28" t="n"/>
      <c r="B91" s="13" t="n"/>
      <c r="C91" s="18" t="n"/>
      <c r="D91" s="9">
        <f>IF($A91="","",IFERROR(SUMIFS(Movimentos!$H$5:$H$104,Movimentos!$B$5:$B$104,$A91,Movimentos!$C$5:$C$104,"Venda",Movimentos!$E$5:$E$104,"Dinheiro",Movimentos!$I$5:$I$104,"Confirmado"),""))</f>
        <v/>
      </c>
      <c r="E91" s="9">
        <f>IF($A91="","",IFERROR(SUMIFS(Movimentos!$H$5:$H$104,Movimentos!$B$5:$B$104,$A91,Movimentos!$C$5:$C$104,"Reforço",Movimentos!$E$5:$E$104,"Dinheiro",Movimentos!$I$5:$I$104,"Confirmado"),""))</f>
        <v/>
      </c>
      <c r="F91" s="9">
        <f>IF($A91="","",IFERROR(SUMIFS(Movimentos!$H$5:$H$104,Movimentos!$B$5:$B$104,$A91,Movimentos!$C$5:$C$104,"Retirada",Movimentos!$E$5:$E$104,"Dinheiro",Movimentos!$I$5:$I$104,"Confirmado"),""))</f>
        <v/>
      </c>
      <c r="G91" s="9">
        <f>IF(OR($A91="",$C91=""),"",IFERROR($C91+$D91+$E91-$F91,""))</f>
        <v/>
      </c>
      <c r="H91" s="18" t="n"/>
      <c r="I91" s="9">
        <f>IF(OR($G91="",$H91=""),"",IFERROR($H91-$G91,""))</f>
        <v/>
      </c>
      <c r="J91" s="11">
        <f>IF(OR($A91="",$C91="",$H91=""),"",IFERROR(IF(ABS($I91)&lt;='Parâmetros'!$F$4,"Conferido","Conferir diferença"),""))</f>
        <v/>
      </c>
      <c r="K91" s="16" t="n"/>
    </row>
    <row r="92">
      <c r="A92" s="28" t="n"/>
      <c r="B92" s="13" t="n"/>
      <c r="C92" s="18" t="n"/>
      <c r="D92" s="10">
        <f>IF($A92="","",IFERROR(SUMIFS(Movimentos!$H$5:$H$104,Movimentos!$B$5:$B$104,$A92,Movimentos!$C$5:$C$104,"Venda",Movimentos!$E$5:$E$104,"Dinheiro",Movimentos!$I$5:$I$104,"Confirmado"),""))</f>
        <v/>
      </c>
      <c r="E92" s="10">
        <f>IF($A92="","",IFERROR(SUMIFS(Movimentos!$H$5:$H$104,Movimentos!$B$5:$B$104,$A92,Movimentos!$C$5:$C$104,"Reforço",Movimentos!$E$5:$E$104,"Dinheiro",Movimentos!$I$5:$I$104,"Confirmado"),""))</f>
        <v/>
      </c>
      <c r="F92" s="10">
        <f>IF($A92="","",IFERROR(SUMIFS(Movimentos!$H$5:$H$104,Movimentos!$B$5:$B$104,$A92,Movimentos!$C$5:$C$104,"Retirada",Movimentos!$E$5:$E$104,"Dinheiro",Movimentos!$I$5:$I$104,"Confirmado"),""))</f>
        <v/>
      </c>
      <c r="G92" s="10">
        <f>IF(OR($A92="",$C92=""),"",IFERROR($C92+$D92+$E92-$F92,""))</f>
        <v/>
      </c>
      <c r="H92" s="18" t="n"/>
      <c r="I92" s="10">
        <f>IF(OR($G92="",$H92=""),"",IFERROR($H92-$G92,""))</f>
        <v/>
      </c>
      <c r="J92" s="19">
        <f>IF(OR($A92="",$C92="",$H92=""),"",IFERROR(IF(ABS($I92)&lt;='Parâmetros'!$F$4,"Conferido","Conferir diferença"),""))</f>
        <v/>
      </c>
      <c r="K92" s="16" t="n"/>
    </row>
    <row r="93">
      <c r="A93" s="28" t="n"/>
      <c r="B93" s="13" t="n"/>
      <c r="C93" s="18" t="n"/>
      <c r="D93" s="9">
        <f>IF($A93="","",IFERROR(SUMIFS(Movimentos!$H$5:$H$104,Movimentos!$B$5:$B$104,$A93,Movimentos!$C$5:$C$104,"Venda",Movimentos!$E$5:$E$104,"Dinheiro",Movimentos!$I$5:$I$104,"Confirmado"),""))</f>
        <v/>
      </c>
      <c r="E93" s="9">
        <f>IF($A93="","",IFERROR(SUMIFS(Movimentos!$H$5:$H$104,Movimentos!$B$5:$B$104,$A93,Movimentos!$C$5:$C$104,"Reforço",Movimentos!$E$5:$E$104,"Dinheiro",Movimentos!$I$5:$I$104,"Confirmado"),""))</f>
        <v/>
      </c>
      <c r="F93" s="9">
        <f>IF($A93="","",IFERROR(SUMIFS(Movimentos!$H$5:$H$104,Movimentos!$B$5:$B$104,$A93,Movimentos!$C$5:$C$104,"Retirada",Movimentos!$E$5:$E$104,"Dinheiro",Movimentos!$I$5:$I$104,"Confirmado"),""))</f>
        <v/>
      </c>
      <c r="G93" s="9">
        <f>IF(OR($A93="",$C93=""),"",IFERROR($C93+$D93+$E93-$F93,""))</f>
        <v/>
      </c>
      <c r="H93" s="18" t="n"/>
      <c r="I93" s="9">
        <f>IF(OR($G93="",$H93=""),"",IFERROR($H93-$G93,""))</f>
        <v/>
      </c>
      <c r="J93" s="11">
        <f>IF(OR($A93="",$C93="",$H93=""),"",IFERROR(IF(ABS($I93)&lt;='Parâmetros'!$F$4,"Conferido","Conferir diferença"),""))</f>
        <v/>
      </c>
      <c r="K93" s="16" t="n"/>
    </row>
    <row r="94">
      <c r="A94" s="28" t="n"/>
      <c r="B94" s="13" t="n"/>
      <c r="C94" s="18" t="n"/>
      <c r="D94" s="10">
        <f>IF($A94="","",IFERROR(SUMIFS(Movimentos!$H$5:$H$104,Movimentos!$B$5:$B$104,$A94,Movimentos!$C$5:$C$104,"Venda",Movimentos!$E$5:$E$104,"Dinheiro",Movimentos!$I$5:$I$104,"Confirmado"),""))</f>
        <v/>
      </c>
      <c r="E94" s="10">
        <f>IF($A94="","",IFERROR(SUMIFS(Movimentos!$H$5:$H$104,Movimentos!$B$5:$B$104,$A94,Movimentos!$C$5:$C$104,"Reforço",Movimentos!$E$5:$E$104,"Dinheiro",Movimentos!$I$5:$I$104,"Confirmado"),""))</f>
        <v/>
      </c>
      <c r="F94" s="10">
        <f>IF($A94="","",IFERROR(SUMIFS(Movimentos!$H$5:$H$104,Movimentos!$B$5:$B$104,$A94,Movimentos!$C$5:$C$104,"Retirada",Movimentos!$E$5:$E$104,"Dinheiro",Movimentos!$I$5:$I$104,"Confirmado"),""))</f>
        <v/>
      </c>
      <c r="G94" s="10">
        <f>IF(OR($A94="",$C94=""),"",IFERROR($C94+$D94+$E94-$F94,""))</f>
        <v/>
      </c>
      <c r="H94" s="18" t="n"/>
      <c r="I94" s="10">
        <f>IF(OR($G94="",$H94=""),"",IFERROR($H94-$G94,""))</f>
        <v/>
      </c>
      <c r="J94" s="19">
        <f>IF(OR($A94="",$C94="",$H94=""),"",IFERROR(IF(ABS($I94)&lt;='Parâmetros'!$F$4,"Conferido","Conferir diferença"),""))</f>
        <v/>
      </c>
      <c r="K94" s="16" t="n"/>
    </row>
    <row r="95">
      <c r="A95" s="28" t="n"/>
      <c r="B95" s="13" t="n"/>
      <c r="C95" s="18" t="n"/>
      <c r="D95" s="9">
        <f>IF($A95="","",IFERROR(SUMIFS(Movimentos!$H$5:$H$104,Movimentos!$B$5:$B$104,$A95,Movimentos!$C$5:$C$104,"Venda",Movimentos!$E$5:$E$104,"Dinheiro",Movimentos!$I$5:$I$104,"Confirmado"),""))</f>
        <v/>
      </c>
      <c r="E95" s="9">
        <f>IF($A95="","",IFERROR(SUMIFS(Movimentos!$H$5:$H$104,Movimentos!$B$5:$B$104,$A95,Movimentos!$C$5:$C$104,"Reforço",Movimentos!$E$5:$E$104,"Dinheiro",Movimentos!$I$5:$I$104,"Confirmado"),""))</f>
        <v/>
      </c>
      <c r="F95" s="9">
        <f>IF($A95="","",IFERROR(SUMIFS(Movimentos!$H$5:$H$104,Movimentos!$B$5:$B$104,$A95,Movimentos!$C$5:$C$104,"Retirada",Movimentos!$E$5:$E$104,"Dinheiro",Movimentos!$I$5:$I$104,"Confirmado"),""))</f>
        <v/>
      </c>
      <c r="G95" s="9">
        <f>IF(OR($A95="",$C95=""),"",IFERROR($C95+$D95+$E95-$F95,""))</f>
        <v/>
      </c>
      <c r="H95" s="18" t="n"/>
      <c r="I95" s="9">
        <f>IF(OR($G95="",$H95=""),"",IFERROR($H95-$G95,""))</f>
        <v/>
      </c>
      <c r="J95" s="11">
        <f>IF(OR($A95="",$C95="",$H95=""),"",IFERROR(IF(ABS($I95)&lt;='Parâmetros'!$F$4,"Conferido","Conferir diferença"),""))</f>
        <v/>
      </c>
      <c r="K95" s="16" t="n"/>
    </row>
    <row r="96">
      <c r="A96" s="28" t="n"/>
      <c r="B96" s="13" t="n"/>
      <c r="C96" s="18" t="n"/>
      <c r="D96" s="10">
        <f>IF($A96="","",IFERROR(SUMIFS(Movimentos!$H$5:$H$104,Movimentos!$B$5:$B$104,$A96,Movimentos!$C$5:$C$104,"Venda",Movimentos!$E$5:$E$104,"Dinheiro",Movimentos!$I$5:$I$104,"Confirmado"),""))</f>
        <v/>
      </c>
      <c r="E96" s="10">
        <f>IF($A96="","",IFERROR(SUMIFS(Movimentos!$H$5:$H$104,Movimentos!$B$5:$B$104,$A96,Movimentos!$C$5:$C$104,"Reforço",Movimentos!$E$5:$E$104,"Dinheiro",Movimentos!$I$5:$I$104,"Confirmado"),""))</f>
        <v/>
      </c>
      <c r="F96" s="10">
        <f>IF($A96="","",IFERROR(SUMIFS(Movimentos!$H$5:$H$104,Movimentos!$B$5:$B$104,$A96,Movimentos!$C$5:$C$104,"Retirada",Movimentos!$E$5:$E$104,"Dinheiro",Movimentos!$I$5:$I$104,"Confirmado"),""))</f>
        <v/>
      </c>
      <c r="G96" s="10">
        <f>IF(OR($A96="",$C96=""),"",IFERROR($C96+$D96+$E96-$F96,""))</f>
        <v/>
      </c>
      <c r="H96" s="18" t="n"/>
      <c r="I96" s="10">
        <f>IF(OR($G96="",$H96=""),"",IFERROR($H96-$G96,""))</f>
        <v/>
      </c>
      <c r="J96" s="19">
        <f>IF(OR($A96="",$C96="",$H96=""),"",IFERROR(IF(ABS($I96)&lt;='Parâmetros'!$F$4,"Conferido","Conferir diferença"),""))</f>
        <v/>
      </c>
      <c r="K96" s="16" t="n"/>
    </row>
    <row r="97">
      <c r="A97" s="28" t="n"/>
      <c r="B97" s="13" t="n"/>
      <c r="C97" s="18" t="n"/>
      <c r="D97" s="9">
        <f>IF($A97="","",IFERROR(SUMIFS(Movimentos!$H$5:$H$104,Movimentos!$B$5:$B$104,$A97,Movimentos!$C$5:$C$104,"Venda",Movimentos!$E$5:$E$104,"Dinheiro",Movimentos!$I$5:$I$104,"Confirmado"),""))</f>
        <v/>
      </c>
      <c r="E97" s="9">
        <f>IF($A97="","",IFERROR(SUMIFS(Movimentos!$H$5:$H$104,Movimentos!$B$5:$B$104,$A97,Movimentos!$C$5:$C$104,"Reforço",Movimentos!$E$5:$E$104,"Dinheiro",Movimentos!$I$5:$I$104,"Confirmado"),""))</f>
        <v/>
      </c>
      <c r="F97" s="9">
        <f>IF($A97="","",IFERROR(SUMIFS(Movimentos!$H$5:$H$104,Movimentos!$B$5:$B$104,$A97,Movimentos!$C$5:$C$104,"Retirada",Movimentos!$E$5:$E$104,"Dinheiro",Movimentos!$I$5:$I$104,"Confirmado"),""))</f>
        <v/>
      </c>
      <c r="G97" s="9">
        <f>IF(OR($A97="",$C97=""),"",IFERROR($C97+$D97+$E97-$F97,""))</f>
        <v/>
      </c>
      <c r="H97" s="18" t="n"/>
      <c r="I97" s="9">
        <f>IF(OR($G97="",$H97=""),"",IFERROR($H97-$G97,""))</f>
        <v/>
      </c>
      <c r="J97" s="11">
        <f>IF(OR($A97="",$C97="",$H97=""),"",IFERROR(IF(ABS($I97)&lt;='Parâmetros'!$F$4,"Conferido","Conferir diferença"),""))</f>
        <v/>
      </c>
      <c r="K97" s="16" t="n"/>
    </row>
    <row r="98">
      <c r="A98" s="28" t="n"/>
      <c r="B98" s="13" t="n"/>
      <c r="C98" s="18" t="n"/>
      <c r="D98" s="10">
        <f>IF($A98="","",IFERROR(SUMIFS(Movimentos!$H$5:$H$104,Movimentos!$B$5:$B$104,$A98,Movimentos!$C$5:$C$104,"Venda",Movimentos!$E$5:$E$104,"Dinheiro",Movimentos!$I$5:$I$104,"Confirmado"),""))</f>
        <v/>
      </c>
      <c r="E98" s="10">
        <f>IF($A98="","",IFERROR(SUMIFS(Movimentos!$H$5:$H$104,Movimentos!$B$5:$B$104,$A98,Movimentos!$C$5:$C$104,"Reforço",Movimentos!$E$5:$E$104,"Dinheiro",Movimentos!$I$5:$I$104,"Confirmado"),""))</f>
        <v/>
      </c>
      <c r="F98" s="10">
        <f>IF($A98="","",IFERROR(SUMIFS(Movimentos!$H$5:$H$104,Movimentos!$B$5:$B$104,$A98,Movimentos!$C$5:$C$104,"Retirada",Movimentos!$E$5:$E$104,"Dinheiro",Movimentos!$I$5:$I$104,"Confirmado"),""))</f>
        <v/>
      </c>
      <c r="G98" s="10">
        <f>IF(OR($A98="",$C98=""),"",IFERROR($C98+$D98+$E98-$F98,""))</f>
        <v/>
      </c>
      <c r="H98" s="18" t="n"/>
      <c r="I98" s="10">
        <f>IF(OR($G98="",$H98=""),"",IFERROR($H98-$G98,""))</f>
        <v/>
      </c>
      <c r="J98" s="19">
        <f>IF(OR($A98="",$C98="",$H98=""),"",IFERROR(IF(ABS($I98)&lt;='Parâmetros'!$F$4,"Conferido","Conferir diferença"),""))</f>
        <v/>
      </c>
      <c r="K98" s="16" t="n"/>
    </row>
    <row r="99">
      <c r="A99" s="28" t="n"/>
      <c r="B99" s="13" t="n"/>
      <c r="C99" s="18" t="n"/>
      <c r="D99" s="9">
        <f>IF($A99="","",IFERROR(SUMIFS(Movimentos!$H$5:$H$104,Movimentos!$B$5:$B$104,$A99,Movimentos!$C$5:$C$104,"Venda",Movimentos!$E$5:$E$104,"Dinheiro",Movimentos!$I$5:$I$104,"Confirmado"),""))</f>
        <v/>
      </c>
      <c r="E99" s="9">
        <f>IF($A99="","",IFERROR(SUMIFS(Movimentos!$H$5:$H$104,Movimentos!$B$5:$B$104,$A99,Movimentos!$C$5:$C$104,"Reforço",Movimentos!$E$5:$E$104,"Dinheiro",Movimentos!$I$5:$I$104,"Confirmado"),""))</f>
        <v/>
      </c>
      <c r="F99" s="9">
        <f>IF($A99="","",IFERROR(SUMIFS(Movimentos!$H$5:$H$104,Movimentos!$B$5:$B$104,$A99,Movimentos!$C$5:$C$104,"Retirada",Movimentos!$E$5:$E$104,"Dinheiro",Movimentos!$I$5:$I$104,"Confirmado"),""))</f>
        <v/>
      </c>
      <c r="G99" s="9">
        <f>IF(OR($A99="",$C99=""),"",IFERROR($C99+$D99+$E99-$F99,""))</f>
        <v/>
      </c>
      <c r="H99" s="18" t="n"/>
      <c r="I99" s="9">
        <f>IF(OR($G99="",$H99=""),"",IFERROR($H99-$G99,""))</f>
        <v/>
      </c>
      <c r="J99" s="11">
        <f>IF(OR($A99="",$C99="",$H99=""),"",IFERROR(IF(ABS($I99)&lt;='Parâmetros'!$F$4,"Conferido","Conferir diferença"),""))</f>
        <v/>
      </c>
      <c r="K99" s="16" t="n"/>
    </row>
    <row r="100">
      <c r="A100" s="28" t="n"/>
      <c r="B100" s="13" t="n"/>
      <c r="C100" s="18" t="n"/>
      <c r="D100" s="10">
        <f>IF($A100="","",IFERROR(SUMIFS(Movimentos!$H$5:$H$104,Movimentos!$B$5:$B$104,$A100,Movimentos!$C$5:$C$104,"Venda",Movimentos!$E$5:$E$104,"Dinheiro",Movimentos!$I$5:$I$104,"Confirmado"),""))</f>
        <v/>
      </c>
      <c r="E100" s="10">
        <f>IF($A100="","",IFERROR(SUMIFS(Movimentos!$H$5:$H$104,Movimentos!$B$5:$B$104,$A100,Movimentos!$C$5:$C$104,"Reforço",Movimentos!$E$5:$E$104,"Dinheiro",Movimentos!$I$5:$I$104,"Confirmado"),""))</f>
        <v/>
      </c>
      <c r="F100" s="10">
        <f>IF($A100="","",IFERROR(SUMIFS(Movimentos!$H$5:$H$104,Movimentos!$B$5:$B$104,$A100,Movimentos!$C$5:$C$104,"Retirada",Movimentos!$E$5:$E$104,"Dinheiro",Movimentos!$I$5:$I$104,"Confirmado"),""))</f>
        <v/>
      </c>
      <c r="G100" s="10">
        <f>IF(OR($A100="",$C100=""),"",IFERROR($C100+$D100+$E100-$F100,""))</f>
        <v/>
      </c>
      <c r="H100" s="18" t="n"/>
      <c r="I100" s="10">
        <f>IF(OR($G100="",$H100=""),"",IFERROR($H100-$G100,""))</f>
        <v/>
      </c>
      <c r="J100" s="19">
        <f>IF(OR($A100="",$C100="",$H100=""),"",IFERROR(IF(ABS($I100)&lt;='Parâmetros'!$F$4,"Conferido","Conferir diferença"),""))</f>
        <v/>
      </c>
      <c r="K100" s="16" t="n"/>
    </row>
    <row r="101">
      <c r="A101" s="28" t="n"/>
      <c r="B101" s="13" t="n"/>
      <c r="C101" s="18" t="n"/>
      <c r="D101" s="9">
        <f>IF($A101="","",IFERROR(SUMIFS(Movimentos!$H$5:$H$104,Movimentos!$B$5:$B$104,$A101,Movimentos!$C$5:$C$104,"Venda",Movimentos!$E$5:$E$104,"Dinheiro",Movimentos!$I$5:$I$104,"Confirmado"),""))</f>
        <v/>
      </c>
      <c r="E101" s="9">
        <f>IF($A101="","",IFERROR(SUMIFS(Movimentos!$H$5:$H$104,Movimentos!$B$5:$B$104,$A101,Movimentos!$C$5:$C$104,"Reforço",Movimentos!$E$5:$E$104,"Dinheiro",Movimentos!$I$5:$I$104,"Confirmado"),""))</f>
        <v/>
      </c>
      <c r="F101" s="9">
        <f>IF($A101="","",IFERROR(SUMIFS(Movimentos!$H$5:$H$104,Movimentos!$B$5:$B$104,$A101,Movimentos!$C$5:$C$104,"Retirada",Movimentos!$E$5:$E$104,"Dinheiro",Movimentos!$I$5:$I$104,"Confirmado"),""))</f>
        <v/>
      </c>
      <c r="G101" s="9">
        <f>IF(OR($A101="",$C101=""),"",IFERROR($C101+$D101+$E101-$F101,""))</f>
        <v/>
      </c>
      <c r="H101" s="18" t="n"/>
      <c r="I101" s="9">
        <f>IF(OR($G101="",$H101=""),"",IFERROR($H101-$G101,""))</f>
        <v/>
      </c>
      <c r="J101" s="11">
        <f>IF(OR($A101="",$C101="",$H101=""),"",IFERROR(IF(ABS($I101)&lt;='Parâmetros'!$F$4,"Conferido","Conferir diferença"),""))</f>
        <v/>
      </c>
      <c r="K101" s="16" t="n"/>
    </row>
    <row r="102">
      <c r="A102" s="28" t="n"/>
      <c r="B102" s="13" t="n"/>
      <c r="C102" s="18" t="n"/>
      <c r="D102" s="10">
        <f>IF($A102="","",IFERROR(SUMIFS(Movimentos!$H$5:$H$104,Movimentos!$B$5:$B$104,$A102,Movimentos!$C$5:$C$104,"Venda",Movimentos!$E$5:$E$104,"Dinheiro",Movimentos!$I$5:$I$104,"Confirmado"),""))</f>
        <v/>
      </c>
      <c r="E102" s="10">
        <f>IF($A102="","",IFERROR(SUMIFS(Movimentos!$H$5:$H$104,Movimentos!$B$5:$B$104,$A102,Movimentos!$C$5:$C$104,"Reforço",Movimentos!$E$5:$E$104,"Dinheiro",Movimentos!$I$5:$I$104,"Confirmado"),""))</f>
        <v/>
      </c>
      <c r="F102" s="10">
        <f>IF($A102="","",IFERROR(SUMIFS(Movimentos!$H$5:$H$104,Movimentos!$B$5:$B$104,$A102,Movimentos!$C$5:$C$104,"Retirada",Movimentos!$E$5:$E$104,"Dinheiro",Movimentos!$I$5:$I$104,"Confirmado"),""))</f>
        <v/>
      </c>
      <c r="G102" s="10">
        <f>IF(OR($A102="",$C102=""),"",IFERROR($C102+$D102+$E102-$F102,""))</f>
        <v/>
      </c>
      <c r="H102" s="18" t="n"/>
      <c r="I102" s="10">
        <f>IF(OR($G102="",$H102=""),"",IFERROR($H102-$G102,""))</f>
        <v/>
      </c>
      <c r="J102" s="19">
        <f>IF(OR($A102="",$C102="",$H102=""),"",IFERROR(IF(ABS($I102)&lt;='Parâmetros'!$F$4,"Conferido","Conferir diferença"),""))</f>
        <v/>
      </c>
      <c r="K102" s="16" t="n"/>
    </row>
    <row r="103">
      <c r="A103" s="28" t="n"/>
      <c r="B103" s="13" t="n"/>
      <c r="C103" s="18" t="n"/>
      <c r="D103" s="9">
        <f>IF($A103="","",IFERROR(SUMIFS(Movimentos!$H$5:$H$104,Movimentos!$B$5:$B$104,$A103,Movimentos!$C$5:$C$104,"Venda",Movimentos!$E$5:$E$104,"Dinheiro",Movimentos!$I$5:$I$104,"Confirmado"),""))</f>
        <v/>
      </c>
      <c r="E103" s="9">
        <f>IF($A103="","",IFERROR(SUMIFS(Movimentos!$H$5:$H$104,Movimentos!$B$5:$B$104,$A103,Movimentos!$C$5:$C$104,"Reforço",Movimentos!$E$5:$E$104,"Dinheiro",Movimentos!$I$5:$I$104,"Confirmado"),""))</f>
        <v/>
      </c>
      <c r="F103" s="9">
        <f>IF($A103="","",IFERROR(SUMIFS(Movimentos!$H$5:$H$104,Movimentos!$B$5:$B$104,$A103,Movimentos!$C$5:$C$104,"Retirada",Movimentos!$E$5:$E$104,"Dinheiro",Movimentos!$I$5:$I$104,"Confirmado"),""))</f>
        <v/>
      </c>
      <c r="G103" s="9">
        <f>IF(OR($A103="",$C103=""),"",IFERROR($C103+$D103+$E103-$F103,""))</f>
        <v/>
      </c>
      <c r="H103" s="18" t="n"/>
      <c r="I103" s="9">
        <f>IF(OR($G103="",$H103=""),"",IFERROR($H103-$G103,""))</f>
        <v/>
      </c>
      <c r="J103" s="11">
        <f>IF(OR($A103="",$C103="",$H103=""),"",IFERROR(IF(ABS($I103)&lt;='Parâmetros'!$F$4,"Conferido","Conferir diferença"),""))</f>
        <v/>
      </c>
      <c r="K103" s="16" t="n"/>
    </row>
    <row r="104">
      <c r="A104" s="28" t="n"/>
      <c r="B104" s="13" t="n"/>
      <c r="C104" s="18" t="n"/>
      <c r="D104" s="10">
        <f>IF($A104="","",IFERROR(SUMIFS(Movimentos!$H$5:$H$104,Movimentos!$B$5:$B$104,$A104,Movimentos!$C$5:$C$104,"Venda",Movimentos!$E$5:$E$104,"Dinheiro",Movimentos!$I$5:$I$104,"Confirmado"),""))</f>
        <v/>
      </c>
      <c r="E104" s="10">
        <f>IF($A104="","",IFERROR(SUMIFS(Movimentos!$H$5:$H$104,Movimentos!$B$5:$B$104,$A104,Movimentos!$C$5:$C$104,"Reforço",Movimentos!$E$5:$E$104,"Dinheiro",Movimentos!$I$5:$I$104,"Confirmado"),""))</f>
        <v/>
      </c>
      <c r="F104" s="10">
        <f>IF($A104="","",IFERROR(SUMIFS(Movimentos!$H$5:$H$104,Movimentos!$B$5:$B$104,$A104,Movimentos!$C$5:$C$104,"Retirada",Movimentos!$E$5:$E$104,"Dinheiro",Movimentos!$I$5:$I$104,"Confirmado"),""))</f>
        <v/>
      </c>
      <c r="G104" s="10">
        <f>IF(OR($A104="",$C104=""),"",IFERROR($C104+$D104+$E104-$F104,""))</f>
        <v/>
      </c>
      <c r="H104" s="18" t="n"/>
      <c r="I104" s="10">
        <f>IF(OR($G104="",$H104=""),"",IFERROR($H104-$G104,""))</f>
        <v/>
      </c>
      <c r="J104" s="19">
        <f>IF(OR($A104="",$C104="",$H104=""),"",IFERROR(IF(ABS($I104)&lt;='Parâmetros'!$F$4,"Conferido","Conferir diferença"),""))</f>
        <v/>
      </c>
      <c r="K104" s="16" t="n"/>
    </row>
  </sheetData>
  <autoFilter ref="A4:K104"/>
  <mergeCells count="1">
    <mergeCell ref="A1:K1"/>
  </mergeCells>
  <conditionalFormatting sqref="J5:J104">
    <cfRule type="expression" priority="1" dxfId="0">
      <formula>$J5="Conferir diferença"</formula>
    </cfRule>
    <cfRule type="expression" priority="2" dxfId="1">
      <formula>$J5="Conferido"</formula>
    </cfRule>
  </conditionalFormatting>
  <conditionalFormatting sqref="I5:I104">
    <cfRule type="expression" priority="3" dxfId="0">
      <formula>AND(ISNUMBER($I5),ABS($I5)&gt;INDIRECT("'Parâmetros'!$F$4"))</formula>
    </cfRule>
  </conditionalFormatting>
  <dataValidations count="2">
    <dataValidation sqref="A5:A104" showDropDown="0" showInputMessage="0" showErrorMessage="1" allowBlank="0" errorTitle="Data fora do intervalo" error="Informe uma data entre os limites definidos na aba Parâmetros." type="date" errorStyle="stop" operator="between">
      <formula1>INDIRECT("'Parâmetros'!$F$6")</formula1>
      <formula2>INDIRECT("'Parâmetros'!$F$7")</formula2>
    </dataValidation>
    <dataValidation sqref="C5:C104 H5:H104" showDropDown="0" showInputMessage="0" showErrorMessage="1" allowBlank="0" errorTitle="Valor inválido" error="Informe um valor entre zero e R$ 1.000.000,00." type="decimal" errorStyle="stop" operator="between">
      <formula1>0</formula1>
      <formula2>1000000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94762"/>
    <outlinePr summaryBelow="1" summaryRight="1"/>
    <pageSetUpPr/>
  </sheetPr>
  <dimension ref="A1:F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3" customWidth="1" min="3" max="3"/>
    <col width="3" customWidth="1" min="4" max="4"/>
    <col width="38" customWidth="1" min="5" max="5"/>
    <col width="58" customWidth="1" min="6" max="6"/>
  </cols>
  <sheetData>
    <row r="1" ht="28" customHeight="1">
      <c r="A1" s="1" t="inlineStr">
        <is>
          <t>Parâmetros editáveis</t>
        </is>
      </c>
      <c r="B1" s="25" t="n"/>
      <c r="C1" s="25" t="n"/>
      <c r="D1" s="25" t="n"/>
      <c r="E1" s="25" t="n"/>
      <c r="F1" s="26" t="n"/>
    </row>
    <row r="2" ht="30" customHeight="1">
      <c r="A2" s="12" t="inlineStr">
        <is>
          <t>Ajuste listas e limites conforme a rotina interna. Os valores abaixo são apenas exemplos fictícios.</t>
        </is>
      </c>
    </row>
    <row r="3">
      <c r="A3" s="3" t="inlineStr">
        <is>
          <t>Tipos de movimento</t>
        </is>
      </c>
      <c r="B3" s="3" t="inlineStr">
        <is>
          <t>Meios de pagamento</t>
        </is>
      </c>
      <c r="C3" s="3" t="inlineStr">
        <is>
          <t>Status do movimento</t>
        </is>
      </c>
      <c r="D3" s="3" t="inlineStr"/>
      <c r="E3" s="3" t="inlineStr">
        <is>
          <t>Premissa editável</t>
        </is>
      </c>
      <c r="F3" s="3" t="inlineStr">
        <is>
          <t>Valor</t>
        </is>
      </c>
    </row>
    <row r="4">
      <c r="A4" s="13" t="inlineStr">
        <is>
          <t>Venda</t>
        </is>
      </c>
      <c r="B4" s="13" t="inlineStr">
        <is>
          <t>Dinheiro</t>
        </is>
      </c>
      <c r="C4" s="13" t="inlineStr">
        <is>
          <t>Confirmado</t>
        </is>
      </c>
      <c r="D4" s="20" t="n"/>
      <c r="E4" s="4" t="inlineStr">
        <is>
          <t>Tolerância de diferença (R$)</t>
        </is>
      </c>
      <c r="F4" s="21" t="n">
        <v>0.1</v>
      </c>
    </row>
    <row r="5">
      <c r="A5" s="13" t="inlineStr">
        <is>
          <t>Reforço</t>
        </is>
      </c>
      <c r="B5" s="13" t="inlineStr">
        <is>
          <t>Pix</t>
        </is>
      </c>
      <c r="C5" s="13" t="inlineStr">
        <is>
          <t>Pendente</t>
        </is>
      </c>
      <c r="D5" s="22" t="n"/>
      <c r="E5" s="6" t="inlineStr">
        <is>
          <t>Limite de alerta para retirada (R$)</t>
        </is>
      </c>
      <c r="F5" s="21" t="n">
        <v>300</v>
      </c>
    </row>
    <row r="6">
      <c r="A6" s="13" t="inlineStr">
        <is>
          <t>Retirada</t>
        </is>
      </c>
      <c r="B6" s="13" t="inlineStr">
        <is>
          <t>Cartão de débito</t>
        </is>
      </c>
      <c r="C6" s="13" t="inlineStr">
        <is>
          <t>Cancelado</t>
        </is>
      </c>
      <c r="D6" s="20" t="n"/>
      <c r="E6" s="4" t="inlineStr">
        <is>
          <t>Data mínima permitida</t>
        </is>
      </c>
      <c r="F6" s="29" t="n">
        <v>45908</v>
      </c>
    </row>
    <row r="7">
      <c r="A7" s="22" t="n"/>
      <c r="B7" s="13" t="inlineStr">
        <is>
          <t>Cartão de crédito</t>
        </is>
      </c>
      <c r="C7" s="22" t="n"/>
      <c r="D7" s="22" t="n"/>
      <c r="E7" s="6" t="inlineStr">
        <is>
          <t>Data máxima permitida</t>
        </is>
      </c>
      <c r="F7" s="29" t="n">
        <v>46638</v>
      </c>
    </row>
    <row r="8">
      <c r="A8" s="20" t="n"/>
      <c r="B8" s="13" t="inlineStr">
        <is>
          <t>Outro</t>
        </is>
      </c>
      <c r="C8" s="20" t="n"/>
      <c r="D8" s="20" t="n"/>
      <c r="E8" s="20" t="n"/>
      <c r="F8" s="20" t="n"/>
    </row>
    <row r="9"/>
    <row r="10" ht="42" customHeight="1">
      <c r="E10" s="3" t="inlineStr">
        <is>
          <t>Ação sugerida</t>
        </is>
      </c>
      <c r="F10" s="24" t="inlineStr">
        <is>
          <t>Conferir registros e recontar o caixa quando a diferença superar a tolerância.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</dc:creator>
  <dc:title xmlns:dc="http://purl.org/dc/elements/1.1/">Fechamento de caixa diário para salão de beleza</dc:title>
  <dc:subject xmlns:dc="http://purl.org/dc/elements/1.1/">Conferência diária de caixa com dados fictícios</dc:subject>
  <dcterms:created xmlns:dcterms="http://purl.org/dc/terms/" xmlns:xsi="http://www.w3.org/2001/XMLSchema-instance" xsi:type="dcterms:W3CDTF">2026-09-08T21:28:35Z</dcterms:created>
  <dcterms:modified xmlns:dcterms="http://purl.org/dc/terms/" xmlns:xsi="http://www.w3.org/2001/XMLSchema-instance" xsi:type="dcterms:W3CDTF">2026-09-08T21:28:36+00:00Z</dcterms:modified>
</cp:coreProperties>
</file>