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tendimentos" sheetId="2" state="visible" r:id="rId2"/>
    <sheet xmlns:r="http://schemas.openxmlformats.org/officeDocument/2006/relationships" name="Serviço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'Atendimentos'!$A$4:$S$104</definedName>
    <definedName name="_xlnm._FilterDatabase" localSheetId="2" hidden="1">'Serviços'!$A$4:$C$104</definedName>
    <definedName name="_xlnm._FilterDatabase" localSheetId="3" hidden="1">'Parâmetros'!$A$3:$C$14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[$R$-pt-BR] #,##0.00"/>
    <numFmt numFmtId="165" formatCode="0.0%"/>
    <numFmt numFmtId="166" formatCode="0.0 &quot;min&quot;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E5A65"/>
      <sz val="9"/>
    </font>
    <font>
      <name val="Calibri"/>
      <b val="1"/>
      <color rgb="00FFFFFF"/>
      <sz val="10"/>
    </font>
    <font>
      <name val="Calibri"/>
      <color rgb="003B3037"/>
      <sz val="10"/>
    </font>
    <font>
      <name val="Calibri"/>
      <b val="1"/>
      <color rgb="003B3037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 custo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H13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3" customWidth="1" min="3" max="3"/>
    <col width="18" customWidth="1" min="4" max="4"/>
    <col width="18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1" t="inlineStr">
        <is>
          <t>Resumo — custo por atendimento</t>
        </is>
      </c>
      <c r="B1" s="30" t="n"/>
      <c r="C1" s="30" t="n"/>
      <c r="D1" s="30" t="n"/>
      <c r="E1" s="30" t="n"/>
      <c r="F1" s="30" t="n"/>
      <c r="G1" s="30" t="n"/>
      <c r="H1" s="31" t="n"/>
    </row>
    <row r="2" ht="30" customHeight="1">
      <c r="A2" s="3" t="inlineStr">
        <is>
          <t>Indicadores calculados a partir dos atendimentos concluídos no período definido em Parâmetros.</t>
        </is>
      </c>
    </row>
    <row r="3" ht="28" customHeight="1">
      <c r="A3" s="4" t="inlineStr">
        <is>
          <t>Indicador</t>
        </is>
      </c>
      <c r="B3" s="4" t="inlineStr">
        <is>
          <t>Valor</t>
        </is>
      </c>
      <c r="D3" s="4" t="inlineStr">
        <is>
          <t>Componente</t>
        </is>
      </c>
      <c r="E3" s="4" t="inlineStr">
        <is>
          <t>Custo (R$)</t>
        </is>
      </c>
    </row>
    <row r="4" ht="22" customHeight="1">
      <c r="A4" s="5" t="inlineStr">
        <is>
          <t>Período analisado</t>
        </is>
      </c>
      <c r="B4" s="6">
        <f>IF(OR('Parâmetros'!$B$7="",'Parâmetros'!$B$8=""),"","De "&amp;TEXT('Parâmetros'!$B$7,"dd/mm/yyyy")&amp;" a "&amp;TEXT('Parâmetros'!$B$8,"dd/mm/yyyy"))</f>
        <v/>
      </c>
      <c r="D4" s="6" t="inlineStr">
        <is>
          <t>Materiais</t>
        </is>
      </c>
      <c r="E4" s="32">
        <f>IF($B$6=0,"",SUMIFS(Atendimentos!$G$5:$G$104,Atendimentos!$B$5:$B$104,"&gt;="&amp;'Parâmetros'!$B$7,Atendimentos!$B$5:$B$104,"&lt;="&amp;'Parâmetros'!$B$8,Atendimentos!$I$5:$I$104,'Parâmetros'!$E$4))</f>
        <v/>
      </c>
    </row>
    <row r="5" ht="22" customHeight="1">
      <c r="A5" s="8" t="inlineStr">
        <is>
          <t>Registros concluídos</t>
        </is>
      </c>
      <c r="B5" s="9">
        <f>COUNTIFS(Atendimentos!$B$5:$B$104,"&gt;="&amp;'Parâmetros'!$B$7,Atendimentos!$B$5:$B$104,"&lt;="&amp;'Parâmetros'!$B$8,Atendimentos!$I$5:$I$104,'Parâmetros'!$E$4)</f>
        <v/>
      </c>
      <c r="D5" s="10" t="inlineStr">
        <is>
          <t>Tempo</t>
        </is>
      </c>
      <c r="E5" s="33">
        <f>IF($B$6=0,"",SUMIFS(Atendimentos!$K$5:$K$104,Atendimentos!$B$5:$B$104,"&gt;="&amp;'Parâmetros'!$B$7,Atendimentos!$B$5:$B$104,"&lt;="&amp;'Parâmetros'!$B$8,Atendimentos!$I$5:$I$104,'Parâmetros'!$E$4))</f>
        <v/>
      </c>
    </row>
    <row r="6" ht="22" customHeight="1">
      <c r="A6" s="5" t="inlineStr">
        <is>
          <t>Atendimentos concluídos</t>
        </is>
      </c>
      <c r="B6" s="12">
        <f>SUMIFS(Atendimentos!$E$5:$E$104,Atendimentos!$B$5:$B$104,"&gt;="&amp;'Parâmetros'!$B$7,Atendimentos!$B$5:$B$104,"&lt;="&amp;'Parâmetros'!$B$8,Atendimentos!$I$5:$I$104,'Parâmetros'!$E$4)</f>
        <v/>
      </c>
      <c r="D6" s="6" t="inlineStr">
        <is>
          <t>Comissão</t>
        </is>
      </c>
      <c r="E6" s="32">
        <f>IF($B$6=0,"",SUMIFS(Atendimentos!$M$5:$M$104,Atendimentos!$B$5:$B$104,"&gt;="&amp;'Parâmetros'!$B$7,Atendimentos!$B$5:$B$104,"&lt;="&amp;'Parâmetros'!$B$8,Atendimentos!$I$5:$I$104,'Parâmetros'!$E$4))</f>
        <v/>
      </c>
    </row>
    <row r="7" ht="22" customHeight="1">
      <c r="A7" s="8" t="inlineStr">
        <is>
          <t>Receita total</t>
        </is>
      </c>
      <c r="B7" s="33">
        <f>IF($B$6=0,"",SUMIFS(Atendimentos!$J$5:$J$104,Atendimentos!$B$5:$B$104,"&gt;="&amp;'Parâmetros'!$B$7,Atendimentos!$B$5:$B$104,"&lt;="&amp;'Parâmetros'!$B$8,Atendimentos!$I$5:$I$104,'Parâmetros'!$E$4))</f>
        <v/>
      </c>
      <c r="D7" s="10" t="inlineStr">
        <is>
          <t>Indiretos</t>
        </is>
      </c>
      <c r="E7" s="33">
        <f>IF($B$6=0,"",SUMIFS(Atendimentos!$N$5:$N$104,Atendimentos!$B$5:$B$104,"&gt;="&amp;'Parâmetros'!$B$7,Atendimentos!$B$5:$B$104,"&lt;="&amp;'Parâmetros'!$B$8,Atendimentos!$I$5:$I$104,'Parâmetros'!$E$4))</f>
        <v/>
      </c>
    </row>
    <row r="8" ht="22" customHeight="1">
      <c r="A8" s="5" t="inlineStr">
        <is>
          <t>Custo total</t>
        </is>
      </c>
      <c r="B8" s="32">
        <f>IF($B$6=0,"",SUMIFS(Atendimentos!$O$5:$O$104,Atendimentos!$B$5:$B$104,"&gt;="&amp;'Parâmetros'!$B$7,Atendimentos!$B$5:$B$104,"&lt;="&amp;'Parâmetros'!$B$8,Atendimentos!$I$5:$I$104,'Parâmetros'!$E$4))</f>
        <v/>
      </c>
    </row>
    <row r="9" ht="22" customHeight="1">
      <c r="A9" s="8" t="inlineStr">
        <is>
          <t>Custo médio por atendimento</t>
        </is>
      </c>
      <c r="B9" s="33">
        <f>IFERROR($B$8/$B$6,"")</f>
        <v/>
      </c>
    </row>
    <row r="10" ht="22" customHeight="1">
      <c r="A10" s="5" t="inlineStr">
        <is>
          <t>Resultado do período</t>
        </is>
      </c>
      <c r="B10" s="32">
        <f>IF(OR($B$7="",$B$8=""),"",$B$7-$B$8)</f>
        <v/>
      </c>
    </row>
    <row r="11" ht="22" customHeight="1">
      <c r="A11" s="8" t="inlineStr">
        <is>
          <t>Margem sobre a receita</t>
        </is>
      </c>
      <c r="B11" s="34">
        <f>IFERROR($B$10/$B$7,"")</f>
        <v/>
      </c>
    </row>
    <row r="12" ht="22" customHeight="1">
      <c r="A12" s="5" t="inlineStr">
        <is>
          <t>Tempo médio por atendimento</t>
        </is>
      </c>
      <c r="B12" s="35">
        <f>IFERROR(SUMIFS(Atendimentos!$F$5:$F$104,Atendimentos!$B$5:$B$104,"&gt;="&amp;'Parâmetros'!$B$7,Atendimentos!$B$5:$B$104,"&lt;="&amp;'Parâmetros'!$B$8,Atendimentos!$I$5:$I$104,'Parâmetros'!$E$4)/$B$6,"")</f>
        <v/>
      </c>
    </row>
    <row r="13" ht="22" customHeight="1">
      <c r="A13" s="8" t="inlineStr">
        <is>
          <t>Registros para conferir</t>
        </is>
      </c>
      <c r="B13" s="9">
        <f>COUNTIFS(Atendimentos!$B$5:$B$104,"&gt;="&amp;'Parâmetros'!$B$7,Atendimentos!$B$5:$B$104,"&lt;="&amp;'Parâmetros'!$B$8,Atendimentos!$S$5:$S$104,"Conferir*")</f>
        <v/>
      </c>
    </row>
  </sheetData>
  <mergeCells count="1">
    <mergeCell ref="A1:H1"/>
  </mergeCells>
  <conditionalFormatting sqref="B10">
    <cfRule type="expression" priority="1" dxfId="0">
      <formula>$B10&gt;0</formula>
    </cfRule>
    <cfRule type="expression" priority="2" dxfId="1">
      <formula>$B10&lt;0</formula>
    </cfRule>
  </conditionalFormatting>
  <conditionalFormatting sqref="B13">
    <cfRule type="expression" priority="3" dxfId="1">
      <formula>$B13&gt;0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94762"/>
    <outlinePr summaryBelow="1" summaryRight="1"/>
    <pageSetUpPr/>
  </sheetPr>
  <dimension ref="A1:Y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7" customWidth="1" min="3" max="3"/>
    <col width="18" customWidth="1" min="4" max="4"/>
    <col width="12" customWidth="1" min="5" max="5"/>
    <col width="20" customWidth="1" min="6" max="6"/>
    <col width="21" customWidth="1" min="7" max="7"/>
    <col width="19" customWidth="1" min="8" max="8"/>
    <col width="15" customWidth="1" min="9" max="9"/>
    <col width="16" customWidth="1" min="10" max="10"/>
    <col width="19" customWidth="1" min="11" max="11"/>
    <col width="15" customWidth="1" min="12" max="12"/>
    <col width="17" customWidth="1" min="13" max="13"/>
    <col width="19" customWidth="1" min="14" max="14"/>
    <col width="17" customWidth="1" min="15" max="15"/>
    <col width="22" customWidth="1" min="16" max="16"/>
    <col width="17" customWidth="1" min="17" max="17"/>
    <col width="16" customWidth="1" min="18" max="18"/>
    <col width="21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1" t="inlineStr">
        <is>
          <t>Atendimentos e custos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 ht="30" customHeight="1">
      <c r="A2" s="3" t="inlineStr">
        <is>
          <t>Informe valores efetivos ou estimados para conferência interna. Materiais e duração são totais da linha.</t>
        </is>
      </c>
      <c r="T2">
        <f>'Parâmetros'!$E$4</f>
        <v/>
      </c>
      <c r="U2">
        <f>'Parâmetros'!$B$9</f>
        <v/>
      </c>
      <c r="V2">
        <f>'Parâmetros'!$B$10</f>
        <v/>
      </c>
      <c r="W2">
        <f>'Parâmetros'!$B$11</f>
        <v/>
      </c>
      <c r="X2">
        <f>'Parâmetros'!$B$12</f>
        <v/>
      </c>
      <c r="Y2">
        <f>'Parâmetros'!$B$13</f>
        <v/>
      </c>
    </row>
    <row r="3">
      <c r="T3">
        <f>'Parâmetros'!$E$5</f>
        <v/>
      </c>
    </row>
    <row r="4" ht="28" customHeight="1">
      <c r="A4" s="4" t="inlineStr">
        <is>
          <t>ID</t>
        </is>
      </c>
      <c r="B4" s="4" t="inlineStr">
        <is>
          <t>Data</t>
        </is>
      </c>
      <c r="C4" s="4" t="inlineStr">
        <is>
          <t>Serviço</t>
        </is>
      </c>
      <c r="D4" s="4" t="inlineStr">
        <is>
          <t>Profissional</t>
        </is>
      </c>
      <c r="E4" s="4" t="inlineStr">
        <is>
          <t>Quantidade</t>
        </is>
      </c>
      <c r="F4" s="4" t="inlineStr">
        <is>
          <t>Duração total (min)</t>
        </is>
      </c>
      <c r="G4" s="4" t="inlineStr">
        <is>
          <t>Materiais totais (R$)</t>
        </is>
      </c>
      <c r="H4" s="4" t="inlineStr">
        <is>
          <t>Preço unitário (R$)</t>
        </is>
      </c>
      <c r="I4" s="4" t="inlineStr">
        <is>
          <t>Status</t>
        </is>
      </c>
      <c r="J4" s="4" t="inlineStr">
        <is>
          <t>Receita (R$)</t>
        </is>
      </c>
      <c r="K4" s="4" t="inlineStr">
        <is>
          <t>Custo do tempo (R$)</t>
        </is>
      </c>
      <c r="L4" s="4" t="inlineStr">
        <is>
          <t>Comissão (%)</t>
        </is>
      </c>
      <c r="M4" s="4" t="inlineStr">
        <is>
          <t>Comissão (R$)</t>
        </is>
      </c>
      <c r="N4" s="4" t="inlineStr">
        <is>
          <t>Custo indireto (R$)</t>
        </is>
      </c>
      <c r="O4" s="4" t="inlineStr">
        <is>
          <t>Custo total (R$)</t>
        </is>
      </c>
      <c r="P4" s="4" t="inlineStr">
        <is>
          <t>Custo por atendimento</t>
        </is>
      </c>
      <c r="Q4" s="4" t="inlineStr">
        <is>
          <t>Resultado (R$)</t>
        </is>
      </c>
      <c r="R4" s="4" t="inlineStr">
        <is>
          <t>Custo/Receita</t>
        </is>
      </c>
      <c r="S4" s="4" t="inlineStr">
        <is>
          <t>Conferência</t>
        </is>
      </c>
      <c r="T4">
        <f>'Parâmetros'!$E$6</f>
        <v/>
      </c>
    </row>
    <row r="5" ht="21" customHeight="1">
      <c r="A5" s="15" t="inlineStr">
        <is>
          <t>AT-0001</t>
        </is>
      </c>
      <c r="B5" s="16" t="n">
        <v>46250</v>
      </c>
      <c r="C5" s="15" t="inlineStr">
        <is>
          <t>Corte feminino</t>
        </is>
      </c>
      <c r="D5" s="15" t="inlineStr">
        <is>
          <t>Profissional A</t>
        </is>
      </c>
      <c r="E5" s="17" t="n">
        <v>1</v>
      </c>
      <c r="F5" s="17" t="n">
        <v>65</v>
      </c>
      <c r="G5" s="36" t="n">
        <v>7.2</v>
      </c>
      <c r="H5" s="36" t="n">
        <v>98</v>
      </c>
      <c r="I5" s="19" t="inlineStr">
        <is>
          <t>Concluído</t>
        </is>
      </c>
      <c r="J5" s="33">
        <f>IF(COUNTA($A5:$I5)=0,"",IF(COUNTBLANK($A5:$I5)&gt;0,"",IF($I5='Parâmetros'!$E$4,$E5*$H5,"")))</f>
        <v/>
      </c>
      <c r="K5" s="33">
        <f>IF(COUNTA($A5:$I5)=0,"",IF(COUNTBLANK($A5:$I5)&gt;0,"",IF($I5='Parâmetros'!$E$4,$F5/60*'Parâmetros'!$B$4,"")))</f>
        <v/>
      </c>
      <c r="L5" s="34">
        <f>IF($C5="","",IFERROR(VLOOKUP($C5,'Serviços'!$B$5:$C$104,2,FALSE),""))</f>
        <v/>
      </c>
      <c r="M5" s="33">
        <f>IF(OR($J5="",$L5=""),"",$J5*$L5)</f>
        <v/>
      </c>
      <c r="N5" s="33">
        <f>IF(COUNTA($A5:$I5)=0,"",IF(COUNTBLANK($A5:$I5)&gt;0,"",IF($I5='Parâmetros'!$E$4,$F5/60*'Parâmetros'!$B$5,"")))</f>
        <v/>
      </c>
      <c r="O5" s="33">
        <f>IF(OR($J5="",$K5="",$M5="",$N5=""),"",SUM($G5,$K5,$M5,$N5))</f>
        <v/>
      </c>
      <c r="P5" s="33">
        <f>IFERROR(IF($O5="","",$O5/$E5),"")</f>
        <v/>
      </c>
      <c r="Q5" s="33">
        <f>IF(OR($J5="",$O5=""),"",$J5-$O5)</f>
        <v/>
      </c>
      <c r="R5" s="34">
        <f>IFERROR(IF($O5="","",$O5/$J5),"")</f>
        <v/>
      </c>
      <c r="S5" s="20">
        <f>IF(COUNTA($A5:$I5)=0,"",IF(COUNTBLANK($A5:$I5)&gt;0,"Conferir campos",IF(COUNTIF($A$5:$A$104,$A5)&gt;1,"Conferir ID",IF(COUNTIF('Parâmetros'!$E$4:$E$6,$I5)&lt;&gt;1,"Conferir status",IF(COUNTIF('Serviços'!$B$5:$B$104,$C5)&lt;&gt;1,"Conferir cadastro",IF(AND($I5='Parâmetros'!$E$4,OR($E5&lt;=0,$F5&lt;=0,$H5&lt;=0)),"Conferir valores",IF($I5&lt;&gt;'Parâmetros'!$E$4,"Sem apuração",IF(IFERROR($R5,0)&gt;'Parâmetros'!$B$6,"Conferir custo","OK"))))))))</f>
        <v/>
      </c>
    </row>
    <row r="6" ht="21" customHeight="1">
      <c r="A6" s="15" t="inlineStr">
        <is>
          <t>AT-0002</t>
        </is>
      </c>
      <c r="B6" s="16" t="n">
        <v>46254</v>
      </c>
      <c r="C6" s="15" t="inlineStr">
        <is>
          <t>Manicure tradicional</t>
        </is>
      </c>
      <c r="D6" s="15" t="inlineStr">
        <is>
          <t>Profissional B</t>
        </is>
      </c>
      <c r="E6" s="17" t="n">
        <v>1</v>
      </c>
      <c r="F6" s="17" t="n">
        <v>55</v>
      </c>
      <c r="G6" s="36" t="n">
        <v>8</v>
      </c>
      <c r="H6" s="36" t="n">
        <v>58</v>
      </c>
      <c r="I6" s="19" t="inlineStr">
        <is>
          <t>Concluído</t>
        </is>
      </c>
      <c r="J6" s="32">
        <f>IF(COUNTA($A6:$I6)=0,"",IF(COUNTBLANK($A6:$I6)&gt;0,"",IF($I6='Parâmetros'!$E$4,$E6*$H6,"")))</f>
        <v/>
      </c>
      <c r="K6" s="32">
        <f>IF(COUNTA($A6:$I6)=0,"",IF(COUNTBLANK($A6:$I6)&gt;0,"",IF($I6='Parâmetros'!$E$4,$F6/60*'Parâmetros'!$B$4,"")))</f>
        <v/>
      </c>
      <c r="L6" s="37">
        <f>IF($C6="","",IFERROR(VLOOKUP($C6,'Serviços'!$B$5:$C$104,2,FALSE),""))</f>
        <v/>
      </c>
      <c r="M6" s="32">
        <f>IF(OR($J6="",$L6=""),"",$J6*$L6)</f>
        <v/>
      </c>
      <c r="N6" s="32">
        <f>IF(COUNTA($A6:$I6)=0,"",IF(COUNTBLANK($A6:$I6)&gt;0,"",IF($I6='Parâmetros'!$E$4,$F6/60*'Parâmetros'!$B$5,"")))</f>
        <v/>
      </c>
      <c r="O6" s="32">
        <f>IF(OR($J6="",$K6="",$M6="",$N6=""),"",SUM($G6,$K6,$M6,$N6))</f>
        <v/>
      </c>
      <c r="P6" s="32">
        <f>IFERROR(IF($O6="","",$O6/$E6),"")</f>
        <v/>
      </c>
      <c r="Q6" s="32">
        <f>IF(OR($J6="",$O6=""),"",$J6-$O6)</f>
        <v/>
      </c>
      <c r="R6" s="37">
        <f>IFERROR(IF($O6="","",$O6/$J6),"")</f>
        <v/>
      </c>
      <c r="S6" s="22">
        <f>IF(COUNTA($A6:$I6)=0,"",IF(COUNTBLANK($A6:$I6)&gt;0,"Conferir campos",IF(COUNTIF($A$5:$A$104,$A6)&gt;1,"Conferir ID",IF(COUNTIF('Parâmetros'!$E$4:$E$6,$I6)&lt;&gt;1,"Conferir status",IF(COUNTIF('Serviços'!$B$5:$B$104,$C6)&lt;&gt;1,"Conferir cadastro",IF(AND($I6='Parâmetros'!$E$4,OR($E6&lt;=0,$F6&lt;=0,$H6&lt;=0)),"Conferir valores",IF($I6&lt;&gt;'Parâmetros'!$E$4,"Sem apuração",IF(IFERROR($R6,0)&gt;'Parâmetros'!$B$6,"Conferir custo","OK"))))))))</f>
        <v/>
      </c>
    </row>
    <row r="7" ht="21" customHeight="1">
      <c r="A7" s="15" t="inlineStr">
        <is>
          <t>AT-0003</t>
        </is>
      </c>
      <c r="B7" s="16" t="n">
        <v>46258</v>
      </c>
      <c r="C7" s="15" t="inlineStr">
        <is>
          <t>Coloração básica</t>
        </is>
      </c>
      <c r="D7" s="15" t="inlineStr">
        <is>
          <t>Profissional C</t>
        </is>
      </c>
      <c r="E7" s="17" t="n">
        <v>1</v>
      </c>
      <c r="F7" s="17" t="n">
        <v>135</v>
      </c>
      <c r="G7" s="36" t="n">
        <v>45</v>
      </c>
      <c r="H7" s="36" t="n">
        <v>230</v>
      </c>
      <c r="I7" s="19" t="inlineStr">
        <is>
          <t>Concluído</t>
        </is>
      </c>
      <c r="J7" s="33">
        <f>IF(COUNTA($A7:$I7)=0,"",IF(COUNTBLANK($A7:$I7)&gt;0,"",IF($I7='Parâmetros'!$E$4,$E7*$H7,"")))</f>
        <v/>
      </c>
      <c r="K7" s="33">
        <f>IF(COUNTA($A7:$I7)=0,"",IF(COUNTBLANK($A7:$I7)&gt;0,"",IF($I7='Parâmetros'!$E$4,$F7/60*'Parâmetros'!$B$4,"")))</f>
        <v/>
      </c>
      <c r="L7" s="34">
        <f>IF($C7="","",IFERROR(VLOOKUP($C7,'Serviços'!$B$5:$C$104,2,FALSE),""))</f>
        <v/>
      </c>
      <c r="M7" s="33">
        <f>IF(OR($J7="",$L7=""),"",$J7*$L7)</f>
        <v/>
      </c>
      <c r="N7" s="33">
        <f>IF(COUNTA($A7:$I7)=0,"",IF(COUNTBLANK($A7:$I7)&gt;0,"",IF($I7='Parâmetros'!$E$4,$F7/60*'Parâmetros'!$B$5,"")))</f>
        <v/>
      </c>
      <c r="O7" s="33">
        <f>IF(OR($J7="",$K7="",$M7="",$N7=""),"",SUM($G7,$K7,$M7,$N7))</f>
        <v/>
      </c>
      <c r="P7" s="33">
        <f>IFERROR(IF($O7="","",$O7/$E7),"")</f>
        <v/>
      </c>
      <c r="Q7" s="33">
        <f>IF(OR($J7="",$O7=""),"",$J7-$O7)</f>
        <v/>
      </c>
      <c r="R7" s="34">
        <f>IFERROR(IF($O7="","",$O7/$J7),"")</f>
        <v/>
      </c>
      <c r="S7" s="20">
        <f>IF(COUNTA($A7:$I7)=0,"",IF(COUNTBLANK($A7:$I7)&gt;0,"Conferir campos",IF(COUNTIF($A$5:$A$104,$A7)&gt;1,"Conferir ID",IF(COUNTIF('Parâmetros'!$E$4:$E$6,$I7)&lt;&gt;1,"Conferir status",IF(COUNTIF('Serviços'!$B$5:$B$104,$C7)&lt;&gt;1,"Conferir cadastro",IF(AND($I7='Parâmetros'!$E$4,OR($E7&lt;=0,$F7&lt;=0,$H7&lt;=0)),"Conferir valores",IF($I7&lt;&gt;'Parâmetros'!$E$4,"Sem apuração",IF(IFERROR($R7,0)&gt;'Parâmetros'!$B$6,"Conferir custo","OK"))))))))</f>
        <v/>
      </c>
    </row>
    <row r="8" ht="21" customHeight="1">
      <c r="A8" s="15" t="inlineStr">
        <is>
          <t>AT-0004</t>
        </is>
      </c>
      <c r="B8" s="16" t="n">
        <v>46262</v>
      </c>
      <c r="C8" s="15" t="inlineStr">
        <is>
          <t>Corte masculino</t>
        </is>
      </c>
      <c r="D8" s="15" t="inlineStr">
        <is>
          <t>Profissional A</t>
        </is>
      </c>
      <c r="E8" s="17" t="n">
        <v>2</v>
      </c>
      <c r="F8" s="17" t="n">
        <v>85</v>
      </c>
      <c r="G8" s="36" t="n">
        <v>5.8</v>
      </c>
      <c r="H8" s="36" t="n">
        <v>62</v>
      </c>
      <c r="I8" s="19" t="inlineStr">
        <is>
          <t>Concluído</t>
        </is>
      </c>
      <c r="J8" s="32">
        <f>IF(COUNTA($A8:$I8)=0,"",IF(COUNTBLANK($A8:$I8)&gt;0,"",IF($I8='Parâmetros'!$E$4,$E8*$H8,"")))</f>
        <v/>
      </c>
      <c r="K8" s="32">
        <f>IF(COUNTA($A8:$I8)=0,"",IF(COUNTBLANK($A8:$I8)&gt;0,"",IF($I8='Parâmetros'!$E$4,$F8/60*'Parâmetros'!$B$4,"")))</f>
        <v/>
      </c>
      <c r="L8" s="37">
        <f>IF($C8="","",IFERROR(VLOOKUP($C8,'Serviços'!$B$5:$C$104,2,FALSE),""))</f>
        <v/>
      </c>
      <c r="M8" s="32">
        <f>IF(OR($J8="",$L8=""),"",$J8*$L8)</f>
        <v/>
      </c>
      <c r="N8" s="32">
        <f>IF(COUNTA($A8:$I8)=0,"",IF(COUNTBLANK($A8:$I8)&gt;0,"",IF($I8='Parâmetros'!$E$4,$F8/60*'Parâmetros'!$B$5,"")))</f>
        <v/>
      </c>
      <c r="O8" s="32">
        <f>IF(OR($J8="",$K8="",$M8="",$N8=""),"",SUM($G8,$K8,$M8,$N8))</f>
        <v/>
      </c>
      <c r="P8" s="32">
        <f>IFERROR(IF($O8="","",$O8/$E8),"")</f>
        <v/>
      </c>
      <c r="Q8" s="32">
        <f>IF(OR($J8="",$O8=""),"",$J8-$O8)</f>
        <v/>
      </c>
      <c r="R8" s="37">
        <f>IFERROR(IF($O8="","",$O8/$J8),"")</f>
        <v/>
      </c>
      <c r="S8" s="22">
        <f>IF(COUNTA($A8:$I8)=0,"",IF(COUNTBLANK($A8:$I8)&gt;0,"Conferir campos",IF(COUNTIF($A$5:$A$104,$A8)&gt;1,"Conferir ID",IF(COUNTIF('Parâmetros'!$E$4:$E$6,$I8)&lt;&gt;1,"Conferir status",IF(COUNTIF('Serviços'!$B$5:$B$104,$C8)&lt;&gt;1,"Conferir cadastro",IF(AND($I8='Parâmetros'!$E$4,OR($E8&lt;=0,$F8&lt;=0,$H8&lt;=0)),"Conferir valores",IF($I8&lt;&gt;'Parâmetros'!$E$4,"Sem apuração",IF(IFERROR($R8,0)&gt;'Parâmetros'!$B$6,"Conferir custo","OK"))))))))</f>
        <v/>
      </c>
    </row>
    <row r="9" ht="21" customHeight="1">
      <c r="A9" s="15" t="inlineStr">
        <is>
          <t>AT-0005</t>
        </is>
      </c>
      <c r="B9" s="16" t="n">
        <v>46265</v>
      </c>
      <c r="C9" s="15" t="inlineStr">
        <is>
          <t>Hidratação capilar</t>
        </is>
      </c>
      <c r="D9" s="15" t="inlineStr">
        <is>
          <t>Profissional C</t>
        </is>
      </c>
      <c r="E9" s="17" t="n">
        <v>1</v>
      </c>
      <c r="F9" s="17" t="n">
        <v>55</v>
      </c>
      <c r="G9" s="36" t="n">
        <v>19.5</v>
      </c>
      <c r="H9" s="36" t="n">
        <v>115</v>
      </c>
      <c r="I9" s="19" t="inlineStr">
        <is>
          <t>Concluído</t>
        </is>
      </c>
      <c r="J9" s="33">
        <f>IF(COUNTA($A9:$I9)=0,"",IF(COUNTBLANK($A9:$I9)&gt;0,"",IF($I9='Parâmetros'!$E$4,$E9*$H9,"")))</f>
        <v/>
      </c>
      <c r="K9" s="33">
        <f>IF(COUNTA($A9:$I9)=0,"",IF(COUNTBLANK($A9:$I9)&gt;0,"",IF($I9='Parâmetros'!$E$4,$F9/60*'Parâmetros'!$B$4,"")))</f>
        <v/>
      </c>
      <c r="L9" s="34">
        <f>IF($C9="","",IFERROR(VLOOKUP($C9,'Serviços'!$B$5:$C$104,2,FALSE),""))</f>
        <v/>
      </c>
      <c r="M9" s="33">
        <f>IF(OR($J9="",$L9=""),"",$J9*$L9)</f>
        <v/>
      </c>
      <c r="N9" s="33">
        <f>IF(COUNTA($A9:$I9)=0,"",IF(COUNTBLANK($A9:$I9)&gt;0,"",IF($I9='Parâmetros'!$E$4,$F9/60*'Parâmetros'!$B$5,"")))</f>
        <v/>
      </c>
      <c r="O9" s="33">
        <f>IF(OR($J9="",$K9="",$M9="",$N9=""),"",SUM($G9,$K9,$M9,$N9))</f>
        <v/>
      </c>
      <c r="P9" s="33">
        <f>IFERROR(IF($O9="","",$O9/$E9),"")</f>
        <v/>
      </c>
      <c r="Q9" s="33">
        <f>IF(OR($J9="",$O9=""),"",$J9-$O9)</f>
        <v/>
      </c>
      <c r="R9" s="34">
        <f>IFERROR(IF($O9="","",$O9/$J9),"")</f>
        <v/>
      </c>
      <c r="S9" s="20">
        <f>IF(COUNTA($A9:$I9)=0,"",IF(COUNTBLANK($A9:$I9)&gt;0,"Conferir campos",IF(COUNTIF($A$5:$A$104,$A9)&gt;1,"Conferir ID",IF(COUNTIF('Parâmetros'!$E$4:$E$6,$I9)&lt;&gt;1,"Conferir status",IF(COUNTIF('Serviços'!$B$5:$B$104,$C9)&lt;&gt;1,"Conferir cadastro",IF(AND($I9='Parâmetros'!$E$4,OR($E9&lt;=0,$F9&lt;=0,$H9&lt;=0)),"Conferir valores",IF($I9&lt;&gt;'Parâmetros'!$E$4,"Sem apuração",IF(IFERROR($R9,0)&gt;'Parâmetros'!$B$6,"Conferir custo","OK"))))))))</f>
        <v/>
      </c>
    </row>
    <row r="10" ht="21" customHeight="1">
      <c r="A10" s="15" t="inlineStr">
        <is>
          <t>AT-0006</t>
        </is>
      </c>
      <c r="B10" s="16" t="n">
        <v>46267</v>
      </c>
      <c r="C10" s="15" t="inlineStr">
        <is>
          <t>Design de sobrancelhas</t>
        </is>
      </c>
      <c r="D10" s="15" t="inlineStr">
        <is>
          <t>Profissional B</t>
        </is>
      </c>
      <c r="E10" s="17" t="n">
        <v>1</v>
      </c>
      <c r="F10" s="17" t="n">
        <v>32</v>
      </c>
      <c r="G10" s="36" t="n">
        <v>4.2</v>
      </c>
      <c r="H10" s="36" t="n">
        <v>48</v>
      </c>
      <c r="I10" s="19" t="inlineStr">
        <is>
          <t>Concluído</t>
        </is>
      </c>
      <c r="J10" s="32">
        <f>IF(COUNTA($A10:$I10)=0,"",IF(COUNTBLANK($A10:$I10)&gt;0,"",IF($I10='Parâmetros'!$E$4,$E10*$H10,"")))</f>
        <v/>
      </c>
      <c r="K10" s="32">
        <f>IF(COUNTA($A10:$I10)=0,"",IF(COUNTBLANK($A10:$I10)&gt;0,"",IF($I10='Parâmetros'!$E$4,$F10/60*'Parâmetros'!$B$4,"")))</f>
        <v/>
      </c>
      <c r="L10" s="37">
        <f>IF($C10="","",IFERROR(VLOOKUP($C10,'Serviços'!$B$5:$C$104,2,FALSE),""))</f>
        <v/>
      </c>
      <c r="M10" s="32">
        <f>IF(OR($J10="",$L10=""),"",$J10*$L10)</f>
        <v/>
      </c>
      <c r="N10" s="32">
        <f>IF(COUNTA($A10:$I10)=0,"",IF(COUNTBLANK($A10:$I10)&gt;0,"",IF($I10='Parâmetros'!$E$4,$F10/60*'Parâmetros'!$B$5,"")))</f>
        <v/>
      </c>
      <c r="O10" s="32">
        <f>IF(OR($J10="",$K10="",$M10="",$N10=""),"",SUM($G10,$K10,$M10,$N10))</f>
        <v/>
      </c>
      <c r="P10" s="32">
        <f>IFERROR(IF($O10="","",$O10/$E10),"")</f>
        <v/>
      </c>
      <c r="Q10" s="32">
        <f>IF(OR($J10="",$O10=""),"",$J10-$O10)</f>
        <v/>
      </c>
      <c r="R10" s="37">
        <f>IFERROR(IF($O10="","",$O10/$J10),"")</f>
        <v/>
      </c>
      <c r="S10" s="22">
        <f>IF(COUNTA($A10:$I10)=0,"",IF(COUNTBLANK($A10:$I10)&gt;0,"Conferir campos",IF(COUNTIF($A$5:$A$104,$A10)&gt;1,"Conferir ID",IF(COUNTIF('Parâmetros'!$E$4:$E$6,$I10)&lt;&gt;1,"Conferir status",IF(COUNTIF('Serviços'!$B$5:$B$104,$C10)&lt;&gt;1,"Conferir cadastro",IF(AND($I10='Parâmetros'!$E$4,OR($E10&lt;=0,$F10&lt;=0,$H10&lt;=0)),"Conferir valores",IF($I10&lt;&gt;'Parâmetros'!$E$4,"Sem apuração",IF(IFERROR($R10,0)&gt;'Parâmetros'!$B$6,"Conferir custo","OK"))))))))</f>
        <v/>
      </c>
    </row>
    <row r="11" ht="21" customHeight="1">
      <c r="A11" s="15" t="inlineStr">
        <is>
          <t>AT-0007</t>
        </is>
      </c>
      <c r="B11" s="16" t="n">
        <v>46270</v>
      </c>
      <c r="C11" s="15" t="inlineStr">
        <is>
          <t>Escova modelada</t>
        </is>
      </c>
      <c r="D11" s="15" t="inlineStr">
        <is>
          <t>Profissional A</t>
        </is>
      </c>
      <c r="E11" s="17" t="n">
        <v>1</v>
      </c>
      <c r="F11" s="17" t="n">
        <v>50</v>
      </c>
      <c r="G11" s="36" t="n">
        <v>9.300000000000001</v>
      </c>
      <c r="H11" s="36" t="n">
        <v>82</v>
      </c>
      <c r="I11" s="19" t="inlineStr">
        <is>
          <t>Concluído</t>
        </is>
      </c>
      <c r="J11" s="33">
        <f>IF(COUNTA($A11:$I11)=0,"",IF(COUNTBLANK($A11:$I11)&gt;0,"",IF($I11='Parâmetros'!$E$4,$E11*$H11,"")))</f>
        <v/>
      </c>
      <c r="K11" s="33">
        <f>IF(COUNTA($A11:$I11)=0,"",IF(COUNTBLANK($A11:$I11)&gt;0,"",IF($I11='Parâmetros'!$E$4,$F11/60*'Parâmetros'!$B$4,"")))</f>
        <v/>
      </c>
      <c r="L11" s="34">
        <f>IF($C11="","",IFERROR(VLOOKUP($C11,'Serviços'!$B$5:$C$104,2,FALSE),""))</f>
        <v/>
      </c>
      <c r="M11" s="33">
        <f>IF(OR($J11="",$L11=""),"",$J11*$L11)</f>
        <v/>
      </c>
      <c r="N11" s="33">
        <f>IF(COUNTA($A11:$I11)=0,"",IF(COUNTBLANK($A11:$I11)&gt;0,"",IF($I11='Parâmetros'!$E$4,$F11/60*'Parâmetros'!$B$5,"")))</f>
        <v/>
      </c>
      <c r="O11" s="33">
        <f>IF(OR($J11="",$K11="",$M11="",$N11=""),"",SUM($G11,$K11,$M11,$N11))</f>
        <v/>
      </c>
      <c r="P11" s="33">
        <f>IFERROR(IF($O11="","",$O11/$E11),"")</f>
        <v/>
      </c>
      <c r="Q11" s="33">
        <f>IF(OR($J11="",$O11=""),"",$J11-$O11)</f>
        <v/>
      </c>
      <c r="R11" s="34">
        <f>IFERROR(IF($O11="","",$O11/$J11),"")</f>
        <v/>
      </c>
      <c r="S11" s="20">
        <f>IF(COUNTA($A11:$I11)=0,"",IF(COUNTBLANK($A11:$I11)&gt;0,"Conferir campos",IF(COUNTIF($A$5:$A$104,$A11)&gt;1,"Conferir ID",IF(COUNTIF('Parâmetros'!$E$4:$E$6,$I11)&lt;&gt;1,"Conferir status",IF(COUNTIF('Serviços'!$B$5:$B$104,$C11)&lt;&gt;1,"Conferir cadastro",IF(AND($I11='Parâmetros'!$E$4,OR($E11&lt;=0,$F11&lt;=0,$H11&lt;=0)),"Conferir valores",IF($I11&lt;&gt;'Parâmetros'!$E$4,"Sem apuração",IF(IFERROR($R11,0)&gt;'Parâmetros'!$B$6,"Conferir custo","OK"))))))))</f>
        <v/>
      </c>
    </row>
    <row r="12" ht="21" customHeight="1">
      <c r="A12" s="15" t="inlineStr">
        <is>
          <t>AT-0008</t>
        </is>
      </c>
      <c r="B12" s="16" t="n">
        <v>46272</v>
      </c>
      <c r="C12" s="15" t="inlineStr">
        <is>
          <t>Pedicure tradicional</t>
        </is>
      </c>
      <c r="D12" s="15" t="inlineStr">
        <is>
          <t>Profissional B</t>
        </is>
      </c>
      <c r="E12" s="17" t="n">
        <v>1</v>
      </c>
      <c r="F12" s="17" t="n">
        <v>62</v>
      </c>
      <c r="G12" s="36" t="n">
        <v>10.2</v>
      </c>
      <c r="H12" s="36" t="n">
        <v>68</v>
      </c>
      <c r="I12" s="19" t="inlineStr">
        <is>
          <t>Concluído</t>
        </is>
      </c>
      <c r="J12" s="32">
        <f>IF(COUNTA($A12:$I12)=0,"",IF(COUNTBLANK($A12:$I12)&gt;0,"",IF($I12='Parâmetros'!$E$4,$E12*$H12,"")))</f>
        <v/>
      </c>
      <c r="K12" s="32">
        <f>IF(COUNTA($A12:$I12)=0,"",IF(COUNTBLANK($A12:$I12)&gt;0,"",IF($I12='Parâmetros'!$E$4,$F12/60*'Parâmetros'!$B$4,"")))</f>
        <v/>
      </c>
      <c r="L12" s="37">
        <f>IF($C12="","",IFERROR(VLOOKUP($C12,'Serviços'!$B$5:$C$104,2,FALSE),""))</f>
        <v/>
      </c>
      <c r="M12" s="32">
        <f>IF(OR($J12="",$L12=""),"",$J12*$L12)</f>
        <v/>
      </c>
      <c r="N12" s="32">
        <f>IF(COUNTA($A12:$I12)=0,"",IF(COUNTBLANK($A12:$I12)&gt;0,"",IF($I12='Parâmetros'!$E$4,$F12/60*'Parâmetros'!$B$5,"")))</f>
        <v/>
      </c>
      <c r="O12" s="32">
        <f>IF(OR($J12="",$K12="",$M12="",$N12=""),"",SUM($G12,$K12,$M12,$N12))</f>
        <v/>
      </c>
      <c r="P12" s="32">
        <f>IFERROR(IF($O12="","",$O12/$E12),"")</f>
        <v/>
      </c>
      <c r="Q12" s="32">
        <f>IF(OR($J12="",$O12=""),"",$J12-$O12)</f>
        <v/>
      </c>
      <c r="R12" s="37">
        <f>IFERROR(IF($O12="","",$O12/$J12),"")</f>
        <v/>
      </c>
      <c r="S12" s="22">
        <f>IF(COUNTA($A12:$I12)=0,"",IF(COUNTBLANK($A12:$I12)&gt;0,"Conferir campos",IF(COUNTIF($A$5:$A$104,$A12)&gt;1,"Conferir ID",IF(COUNTIF('Parâmetros'!$E$4:$E$6,$I12)&lt;&gt;1,"Conferir status",IF(COUNTIF('Serviços'!$B$5:$B$104,$C12)&lt;&gt;1,"Conferir cadastro",IF(AND($I12='Parâmetros'!$E$4,OR($E12&lt;=0,$F12&lt;=0,$H12&lt;=0)),"Conferir valores",IF($I12&lt;&gt;'Parâmetros'!$E$4,"Sem apuração",IF(IFERROR($R12,0)&gt;'Parâmetros'!$B$6,"Conferir custo","OK"))))))))</f>
        <v/>
      </c>
    </row>
    <row r="13" ht="21" customHeight="1">
      <c r="A13" s="15" t="inlineStr">
        <is>
          <t>AT-0009</t>
        </is>
      </c>
      <c r="B13" s="16" t="n">
        <v>46275</v>
      </c>
      <c r="C13" s="15" t="inlineStr">
        <is>
          <t>Penteado simples</t>
        </is>
      </c>
      <c r="D13" s="15" t="inlineStr">
        <is>
          <t>Profissional C</t>
        </is>
      </c>
      <c r="E13" s="17" t="n">
        <v>1</v>
      </c>
      <c r="F13" s="17" t="n">
        <v>80</v>
      </c>
      <c r="G13" s="36" t="n">
        <v>13</v>
      </c>
      <c r="H13" s="36" t="n">
        <v>145</v>
      </c>
      <c r="I13" s="19" t="inlineStr">
        <is>
          <t>Agendado</t>
        </is>
      </c>
      <c r="J13" s="33">
        <f>IF(COUNTA($A13:$I13)=0,"",IF(COUNTBLANK($A13:$I13)&gt;0,"",IF($I13='Parâmetros'!$E$4,$E13*$H13,"")))</f>
        <v/>
      </c>
      <c r="K13" s="33">
        <f>IF(COUNTA($A13:$I13)=0,"",IF(COUNTBLANK($A13:$I13)&gt;0,"",IF($I13='Parâmetros'!$E$4,$F13/60*'Parâmetros'!$B$4,"")))</f>
        <v/>
      </c>
      <c r="L13" s="34">
        <f>IF($C13="","",IFERROR(VLOOKUP($C13,'Serviços'!$B$5:$C$104,2,FALSE),""))</f>
        <v/>
      </c>
      <c r="M13" s="33">
        <f>IF(OR($J13="",$L13=""),"",$J13*$L13)</f>
        <v/>
      </c>
      <c r="N13" s="33">
        <f>IF(COUNTA($A13:$I13)=0,"",IF(COUNTBLANK($A13:$I13)&gt;0,"",IF($I13='Parâmetros'!$E$4,$F13/60*'Parâmetros'!$B$5,"")))</f>
        <v/>
      </c>
      <c r="O13" s="33">
        <f>IF(OR($J13="",$K13="",$M13="",$N13=""),"",SUM($G13,$K13,$M13,$N13))</f>
        <v/>
      </c>
      <c r="P13" s="33">
        <f>IFERROR(IF($O13="","",$O13/$E13),"")</f>
        <v/>
      </c>
      <c r="Q13" s="33">
        <f>IF(OR($J13="",$O13=""),"",$J13-$O13)</f>
        <v/>
      </c>
      <c r="R13" s="34">
        <f>IFERROR(IF($O13="","",$O13/$J13),"")</f>
        <v/>
      </c>
      <c r="S13" s="20">
        <f>IF(COUNTA($A13:$I13)=0,"",IF(COUNTBLANK($A13:$I13)&gt;0,"Conferir campos",IF(COUNTIF($A$5:$A$104,$A13)&gt;1,"Conferir ID",IF(COUNTIF('Parâmetros'!$E$4:$E$6,$I13)&lt;&gt;1,"Conferir status",IF(COUNTIF('Serviços'!$B$5:$B$104,$C13)&lt;&gt;1,"Conferir cadastro",IF(AND($I13='Parâmetros'!$E$4,OR($E13&lt;=0,$F13&lt;=0,$H13&lt;=0)),"Conferir valores",IF($I13&lt;&gt;'Parâmetros'!$E$4,"Sem apuração",IF(IFERROR($R13,0)&gt;'Parâmetros'!$B$6,"Conferir custo","OK"))))))))</f>
        <v/>
      </c>
    </row>
    <row r="14" ht="21" customHeight="1">
      <c r="A14" s="15" t="inlineStr">
        <is>
          <t>AT-0010</t>
        </is>
      </c>
      <c r="B14" s="16" t="n">
        <v>46268</v>
      </c>
      <c r="C14" s="15" t="inlineStr">
        <is>
          <t>Barba modelada</t>
        </is>
      </c>
      <c r="D14" s="15" t="inlineStr">
        <is>
          <t>Profissional A</t>
        </is>
      </c>
      <c r="E14" s="17" t="n">
        <v>1</v>
      </c>
      <c r="F14" s="17" t="n">
        <v>38</v>
      </c>
      <c r="G14" s="36" t="n">
        <v>3.8</v>
      </c>
      <c r="H14" s="36" t="n">
        <v>52</v>
      </c>
      <c r="I14" s="19" t="inlineStr">
        <is>
          <t>Cancelado</t>
        </is>
      </c>
      <c r="J14" s="32">
        <f>IF(COUNTA($A14:$I14)=0,"",IF(COUNTBLANK($A14:$I14)&gt;0,"",IF($I14='Parâmetros'!$E$4,$E14*$H14,"")))</f>
        <v/>
      </c>
      <c r="K14" s="32">
        <f>IF(COUNTA($A14:$I14)=0,"",IF(COUNTBLANK($A14:$I14)&gt;0,"",IF($I14='Parâmetros'!$E$4,$F14/60*'Parâmetros'!$B$4,"")))</f>
        <v/>
      </c>
      <c r="L14" s="37">
        <f>IF($C14="","",IFERROR(VLOOKUP($C14,'Serviços'!$B$5:$C$104,2,FALSE),""))</f>
        <v/>
      </c>
      <c r="M14" s="32">
        <f>IF(OR($J14="",$L14=""),"",$J14*$L14)</f>
        <v/>
      </c>
      <c r="N14" s="32">
        <f>IF(COUNTA($A14:$I14)=0,"",IF(COUNTBLANK($A14:$I14)&gt;0,"",IF($I14='Parâmetros'!$E$4,$F14/60*'Parâmetros'!$B$5,"")))</f>
        <v/>
      </c>
      <c r="O14" s="32">
        <f>IF(OR($J14="",$K14="",$M14="",$N14=""),"",SUM($G14,$K14,$M14,$N14))</f>
        <v/>
      </c>
      <c r="P14" s="32">
        <f>IFERROR(IF($O14="","",$O14/$E14),"")</f>
        <v/>
      </c>
      <c r="Q14" s="32">
        <f>IF(OR($J14="",$O14=""),"",$J14-$O14)</f>
        <v/>
      </c>
      <c r="R14" s="37">
        <f>IFERROR(IF($O14="","",$O14/$J14),"")</f>
        <v/>
      </c>
      <c r="S14" s="22">
        <f>IF(COUNTA($A14:$I14)=0,"",IF(COUNTBLANK($A14:$I14)&gt;0,"Conferir campos",IF(COUNTIF($A$5:$A$104,$A14)&gt;1,"Conferir ID",IF(COUNTIF('Parâmetros'!$E$4:$E$6,$I14)&lt;&gt;1,"Conferir status",IF(COUNTIF('Serviços'!$B$5:$B$104,$C14)&lt;&gt;1,"Conferir cadastro",IF(AND($I14='Parâmetros'!$E$4,OR($E14&lt;=0,$F14&lt;=0,$H14&lt;=0)),"Conferir valores",IF($I14&lt;&gt;'Parâmetros'!$E$4,"Sem apuração",IF(IFERROR($R14,0)&gt;'Parâmetros'!$B$6,"Conferir custo","OK"))))))))</f>
        <v/>
      </c>
    </row>
    <row r="15" ht="21" customHeight="1">
      <c r="A15" s="15" t="n"/>
      <c r="B15" s="16" t="n"/>
      <c r="C15" s="15" t="n"/>
      <c r="D15" s="15" t="n"/>
      <c r="E15" s="17" t="n"/>
      <c r="F15" s="17" t="n"/>
      <c r="G15" s="36" t="n"/>
      <c r="H15" s="36" t="n"/>
      <c r="I15" s="19" t="n"/>
      <c r="J15" s="33">
        <f>IF(COUNTA($A15:$I15)=0,"",IF(COUNTBLANK($A15:$I15)&gt;0,"",IF($I15='Parâmetros'!$E$4,$E15*$H15,"")))</f>
        <v/>
      </c>
      <c r="K15" s="33">
        <f>IF(COUNTA($A15:$I15)=0,"",IF(COUNTBLANK($A15:$I15)&gt;0,"",IF($I15='Parâmetros'!$E$4,$F15/60*'Parâmetros'!$B$4,"")))</f>
        <v/>
      </c>
      <c r="L15" s="34">
        <f>IF($C15="","",IFERROR(VLOOKUP($C15,'Serviços'!$B$5:$C$104,2,FALSE),""))</f>
        <v/>
      </c>
      <c r="M15" s="33">
        <f>IF(OR($J15="",$L15=""),"",$J15*$L15)</f>
        <v/>
      </c>
      <c r="N15" s="33">
        <f>IF(COUNTA($A15:$I15)=0,"",IF(COUNTBLANK($A15:$I15)&gt;0,"",IF($I15='Parâmetros'!$E$4,$F15/60*'Parâmetros'!$B$5,"")))</f>
        <v/>
      </c>
      <c r="O15" s="33">
        <f>IF(OR($J15="",$K15="",$M15="",$N15=""),"",SUM($G15,$K15,$M15,$N15))</f>
        <v/>
      </c>
      <c r="P15" s="33">
        <f>IFERROR(IF($O15="","",$O15/$E15),"")</f>
        <v/>
      </c>
      <c r="Q15" s="33">
        <f>IF(OR($J15="",$O15=""),"",$J15-$O15)</f>
        <v/>
      </c>
      <c r="R15" s="34">
        <f>IFERROR(IF($O15="","",$O15/$J15),"")</f>
        <v/>
      </c>
      <c r="S15" s="20">
        <f>IF(COUNTA($A15:$I15)=0,"",IF(COUNTBLANK($A15:$I15)&gt;0,"Conferir campos",IF(COUNTIF($A$5:$A$104,$A15)&gt;1,"Conferir ID",IF(COUNTIF('Parâmetros'!$E$4:$E$6,$I15)&lt;&gt;1,"Conferir status",IF(COUNTIF('Serviços'!$B$5:$B$104,$C15)&lt;&gt;1,"Conferir cadastro",IF(AND($I15='Parâmetros'!$E$4,OR($E15&lt;=0,$F15&lt;=0,$H15&lt;=0)),"Conferir valores",IF($I15&lt;&gt;'Parâmetros'!$E$4,"Sem apuração",IF(IFERROR($R15,0)&gt;'Parâmetros'!$B$6,"Conferir custo","OK"))))))))</f>
        <v/>
      </c>
    </row>
    <row r="16" ht="21" customHeight="1">
      <c r="A16" s="15" t="n"/>
      <c r="B16" s="16" t="n"/>
      <c r="C16" s="15" t="n"/>
      <c r="D16" s="15" t="n"/>
      <c r="E16" s="17" t="n"/>
      <c r="F16" s="17" t="n"/>
      <c r="G16" s="36" t="n"/>
      <c r="H16" s="36" t="n"/>
      <c r="I16" s="19" t="n"/>
      <c r="J16" s="32">
        <f>IF(COUNTA($A16:$I16)=0,"",IF(COUNTBLANK($A16:$I16)&gt;0,"",IF($I16='Parâmetros'!$E$4,$E16*$H16,"")))</f>
        <v/>
      </c>
      <c r="K16" s="32">
        <f>IF(COUNTA($A16:$I16)=0,"",IF(COUNTBLANK($A16:$I16)&gt;0,"",IF($I16='Parâmetros'!$E$4,$F16/60*'Parâmetros'!$B$4,"")))</f>
        <v/>
      </c>
      <c r="L16" s="37">
        <f>IF($C16="","",IFERROR(VLOOKUP($C16,'Serviços'!$B$5:$C$104,2,FALSE),""))</f>
        <v/>
      </c>
      <c r="M16" s="32">
        <f>IF(OR($J16="",$L16=""),"",$J16*$L16)</f>
        <v/>
      </c>
      <c r="N16" s="32">
        <f>IF(COUNTA($A16:$I16)=0,"",IF(COUNTBLANK($A16:$I16)&gt;0,"",IF($I16='Parâmetros'!$E$4,$F16/60*'Parâmetros'!$B$5,"")))</f>
        <v/>
      </c>
      <c r="O16" s="32">
        <f>IF(OR($J16="",$K16="",$M16="",$N16=""),"",SUM($G16,$K16,$M16,$N16))</f>
        <v/>
      </c>
      <c r="P16" s="32">
        <f>IFERROR(IF($O16="","",$O16/$E16),"")</f>
        <v/>
      </c>
      <c r="Q16" s="32">
        <f>IF(OR($J16="",$O16=""),"",$J16-$O16)</f>
        <v/>
      </c>
      <c r="R16" s="37">
        <f>IFERROR(IF($O16="","",$O16/$J16),"")</f>
        <v/>
      </c>
      <c r="S16" s="22">
        <f>IF(COUNTA($A16:$I16)=0,"",IF(COUNTBLANK($A16:$I16)&gt;0,"Conferir campos",IF(COUNTIF($A$5:$A$104,$A16)&gt;1,"Conferir ID",IF(COUNTIF('Parâmetros'!$E$4:$E$6,$I16)&lt;&gt;1,"Conferir status",IF(COUNTIF('Serviços'!$B$5:$B$104,$C16)&lt;&gt;1,"Conferir cadastro",IF(AND($I16='Parâmetros'!$E$4,OR($E16&lt;=0,$F16&lt;=0,$H16&lt;=0)),"Conferir valores",IF($I16&lt;&gt;'Parâmetros'!$E$4,"Sem apuração",IF(IFERROR($R16,0)&gt;'Parâmetros'!$B$6,"Conferir custo","OK"))))))))</f>
        <v/>
      </c>
    </row>
    <row r="17" ht="21" customHeight="1">
      <c r="A17" s="15" t="n"/>
      <c r="B17" s="16" t="n"/>
      <c r="C17" s="15" t="n"/>
      <c r="D17" s="15" t="n"/>
      <c r="E17" s="17" t="n"/>
      <c r="F17" s="17" t="n"/>
      <c r="G17" s="36" t="n"/>
      <c r="H17" s="36" t="n"/>
      <c r="I17" s="19" t="n"/>
      <c r="J17" s="33">
        <f>IF(COUNTA($A17:$I17)=0,"",IF(COUNTBLANK($A17:$I17)&gt;0,"",IF($I17='Parâmetros'!$E$4,$E17*$H17,"")))</f>
        <v/>
      </c>
      <c r="K17" s="33">
        <f>IF(COUNTA($A17:$I17)=0,"",IF(COUNTBLANK($A17:$I17)&gt;0,"",IF($I17='Parâmetros'!$E$4,$F17/60*'Parâmetros'!$B$4,"")))</f>
        <v/>
      </c>
      <c r="L17" s="34">
        <f>IF($C17="","",IFERROR(VLOOKUP($C17,'Serviços'!$B$5:$C$104,2,FALSE),""))</f>
        <v/>
      </c>
      <c r="M17" s="33">
        <f>IF(OR($J17="",$L17=""),"",$J17*$L17)</f>
        <v/>
      </c>
      <c r="N17" s="33">
        <f>IF(COUNTA($A17:$I17)=0,"",IF(COUNTBLANK($A17:$I17)&gt;0,"",IF($I17='Parâmetros'!$E$4,$F17/60*'Parâmetros'!$B$5,"")))</f>
        <v/>
      </c>
      <c r="O17" s="33">
        <f>IF(OR($J17="",$K17="",$M17="",$N17=""),"",SUM($G17,$K17,$M17,$N17))</f>
        <v/>
      </c>
      <c r="P17" s="33">
        <f>IFERROR(IF($O17="","",$O17/$E17),"")</f>
        <v/>
      </c>
      <c r="Q17" s="33">
        <f>IF(OR($J17="",$O17=""),"",$J17-$O17)</f>
        <v/>
      </c>
      <c r="R17" s="34">
        <f>IFERROR(IF($O17="","",$O17/$J17),"")</f>
        <v/>
      </c>
      <c r="S17" s="20">
        <f>IF(COUNTA($A17:$I17)=0,"",IF(COUNTBLANK($A17:$I17)&gt;0,"Conferir campos",IF(COUNTIF($A$5:$A$104,$A17)&gt;1,"Conferir ID",IF(COUNTIF('Parâmetros'!$E$4:$E$6,$I17)&lt;&gt;1,"Conferir status",IF(COUNTIF('Serviços'!$B$5:$B$104,$C17)&lt;&gt;1,"Conferir cadastro",IF(AND($I17='Parâmetros'!$E$4,OR($E17&lt;=0,$F17&lt;=0,$H17&lt;=0)),"Conferir valores",IF($I17&lt;&gt;'Parâmetros'!$E$4,"Sem apuração",IF(IFERROR($R17,0)&gt;'Parâmetros'!$B$6,"Conferir custo","OK"))))))))</f>
        <v/>
      </c>
    </row>
    <row r="18" ht="21" customHeight="1">
      <c r="A18" s="15" t="n"/>
      <c r="B18" s="16" t="n"/>
      <c r="C18" s="15" t="n"/>
      <c r="D18" s="15" t="n"/>
      <c r="E18" s="17" t="n"/>
      <c r="F18" s="17" t="n"/>
      <c r="G18" s="36" t="n"/>
      <c r="H18" s="36" t="n"/>
      <c r="I18" s="19" t="n"/>
      <c r="J18" s="32">
        <f>IF(COUNTA($A18:$I18)=0,"",IF(COUNTBLANK($A18:$I18)&gt;0,"",IF($I18='Parâmetros'!$E$4,$E18*$H18,"")))</f>
        <v/>
      </c>
      <c r="K18" s="32">
        <f>IF(COUNTA($A18:$I18)=0,"",IF(COUNTBLANK($A18:$I18)&gt;0,"",IF($I18='Parâmetros'!$E$4,$F18/60*'Parâmetros'!$B$4,"")))</f>
        <v/>
      </c>
      <c r="L18" s="37">
        <f>IF($C18="","",IFERROR(VLOOKUP($C18,'Serviços'!$B$5:$C$104,2,FALSE),""))</f>
        <v/>
      </c>
      <c r="M18" s="32">
        <f>IF(OR($J18="",$L18=""),"",$J18*$L18)</f>
        <v/>
      </c>
      <c r="N18" s="32">
        <f>IF(COUNTA($A18:$I18)=0,"",IF(COUNTBLANK($A18:$I18)&gt;0,"",IF($I18='Parâmetros'!$E$4,$F18/60*'Parâmetros'!$B$5,"")))</f>
        <v/>
      </c>
      <c r="O18" s="32">
        <f>IF(OR($J18="",$K18="",$M18="",$N18=""),"",SUM($G18,$K18,$M18,$N18))</f>
        <v/>
      </c>
      <c r="P18" s="32">
        <f>IFERROR(IF($O18="","",$O18/$E18),"")</f>
        <v/>
      </c>
      <c r="Q18" s="32">
        <f>IF(OR($J18="",$O18=""),"",$J18-$O18)</f>
        <v/>
      </c>
      <c r="R18" s="37">
        <f>IFERROR(IF($O18="","",$O18/$J18),"")</f>
        <v/>
      </c>
      <c r="S18" s="22">
        <f>IF(COUNTA($A18:$I18)=0,"",IF(COUNTBLANK($A18:$I18)&gt;0,"Conferir campos",IF(COUNTIF($A$5:$A$104,$A18)&gt;1,"Conferir ID",IF(COUNTIF('Parâmetros'!$E$4:$E$6,$I18)&lt;&gt;1,"Conferir status",IF(COUNTIF('Serviços'!$B$5:$B$104,$C18)&lt;&gt;1,"Conferir cadastro",IF(AND($I18='Parâmetros'!$E$4,OR($E18&lt;=0,$F18&lt;=0,$H18&lt;=0)),"Conferir valores",IF($I18&lt;&gt;'Parâmetros'!$E$4,"Sem apuração",IF(IFERROR($R18,0)&gt;'Parâmetros'!$B$6,"Conferir custo","OK"))))))))</f>
        <v/>
      </c>
    </row>
    <row r="19" ht="21" customHeight="1">
      <c r="A19" s="15" t="n"/>
      <c r="B19" s="16" t="n"/>
      <c r="C19" s="15" t="n"/>
      <c r="D19" s="15" t="n"/>
      <c r="E19" s="17" t="n"/>
      <c r="F19" s="17" t="n"/>
      <c r="G19" s="36" t="n"/>
      <c r="H19" s="36" t="n"/>
      <c r="I19" s="19" t="n"/>
      <c r="J19" s="33">
        <f>IF(COUNTA($A19:$I19)=0,"",IF(COUNTBLANK($A19:$I19)&gt;0,"",IF($I19='Parâmetros'!$E$4,$E19*$H19,"")))</f>
        <v/>
      </c>
      <c r="K19" s="33">
        <f>IF(COUNTA($A19:$I19)=0,"",IF(COUNTBLANK($A19:$I19)&gt;0,"",IF($I19='Parâmetros'!$E$4,$F19/60*'Parâmetros'!$B$4,"")))</f>
        <v/>
      </c>
      <c r="L19" s="34">
        <f>IF($C19="","",IFERROR(VLOOKUP($C19,'Serviços'!$B$5:$C$104,2,FALSE),""))</f>
        <v/>
      </c>
      <c r="M19" s="33">
        <f>IF(OR($J19="",$L19=""),"",$J19*$L19)</f>
        <v/>
      </c>
      <c r="N19" s="33">
        <f>IF(COUNTA($A19:$I19)=0,"",IF(COUNTBLANK($A19:$I19)&gt;0,"",IF($I19='Parâmetros'!$E$4,$F19/60*'Parâmetros'!$B$5,"")))</f>
        <v/>
      </c>
      <c r="O19" s="33">
        <f>IF(OR($J19="",$K19="",$M19="",$N19=""),"",SUM($G19,$K19,$M19,$N19))</f>
        <v/>
      </c>
      <c r="P19" s="33">
        <f>IFERROR(IF($O19="","",$O19/$E19),"")</f>
        <v/>
      </c>
      <c r="Q19" s="33">
        <f>IF(OR($J19="",$O19=""),"",$J19-$O19)</f>
        <v/>
      </c>
      <c r="R19" s="34">
        <f>IFERROR(IF($O19="","",$O19/$J19),"")</f>
        <v/>
      </c>
      <c r="S19" s="20">
        <f>IF(COUNTA($A19:$I19)=0,"",IF(COUNTBLANK($A19:$I19)&gt;0,"Conferir campos",IF(COUNTIF($A$5:$A$104,$A19)&gt;1,"Conferir ID",IF(COUNTIF('Parâmetros'!$E$4:$E$6,$I19)&lt;&gt;1,"Conferir status",IF(COUNTIF('Serviços'!$B$5:$B$104,$C19)&lt;&gt;1,"Conferir cadastro",IF(AND($I19='Parâmetros'!$E$4,OR($E19&lt;=0,$F19&lt;=0,$H19&lt;=0)),"Conferir valores",IF($I19&lt;&gt;'Parâmetros'!$E$4,"Sem apuração",IF(IFERROR($R19,0)&gt;'Parâmetros'!$B$6,"Conferir custo","OK"))))))))</f>
        <v/>
      </c>
    </row>
    <row r="20" ht="21" customHeight="1">
      <c r="A20" s="15" t="n"/>
      <c r="B20" s="16" t="n"/>
      <c r="C20" s="15" t="n"/>
      <c r="D20" s="15" t="n"/>
      <c r="E20" s="17" t="n"/>
      <c r="F20" s="17" t="n"/>
      <c r="G20" s="36" t="n"/>
      <c r="H20" s="36" t="n"/>
      <c r="I20" s="19" t="n"/>
      <c r="J20" s="32">
        <f>IF(COUNTA($A20:$I20)=0,"",IF(COUNTBLANK($A20:$I20)&gt;0,"",IF($I20='Parâmetros'!$E$4,$E20*$H20,"")))</f>
        <v/>
      </c>
      <c r="K20" s="32">
        <f>IF(COUNTA($A20:$I20)=0,"",IF(COUNTBLANK($A20:$I20)&gt;0,"",IF($I20='Parâmetros'!$E$4,$F20/60*'Parâmetros'!$B$4,"")))</f>
        <v/>
      </c>
      <c r="L20" s="37">
        <f>IF($C20="","",IFERROR(VLOOKUP($C20,'Serviços'!$B$5:$C$104,2,FALSE),""))</f>
        <v/>
      </c>
      <c r="M20" s="32">
        <f>IF(OR($J20="",$L20=""),"",$J20*$L20)</f>
        <v/>
      </c>
      <c r="N20" s="32">
        <f>IF(COUNTA($A20:$I20)=0,"",IF(COUNTBLANK($A20:$I20)&gt;0,"",IF($I20='Parâmetros'!$E$4,$F20/60*'Parâmetros'!$B$5,"")))</f>
        <v/>
      </c>
      <c r="O20" s="32">
        <f>IF(OR($J20="",$K20="",$M20="",$N20=""),"",SUM($G20,$K20,$M20,$N20))</f>
        <v/>
      </c>
      <c r="P20" s="32">
        <f>IFERROR(IF($O20="","",$O20/$E20),"")</f>
        <v/>
      </c>
      <c r="Q20" s="32">
        <f>IF(OR($J20="",$O20=""),"",$J20-$O20)</f>
        <v/>
      </c>
      <c r="R20" s="37">
        <f>IFERROR(IF($O20="","",$O20/$J20),"")</f>
        <v/>
      </c>
      <c r="S20" s="22">
        <f>IF(COUNTA($A20:$I20)=0,"",IF(COUNTBLANK($A20:$I20)&gt;0,"Conferir campos",IF(COUNTIF($A$5:$A$104,$A20)&gt;1,"Conferir ID",IF(COUNTIF('Parâmetros'!$E$4:$E$6,$I20)&lt;&gt;1,"Conferir status",IF(COUNTIF('Serviços'!$B$5:$B$104,$C20)&lt;&gt;1,"Conferir cadastro",IF(AND($I20='Parâmetros'!$E$4,OR($E20&lt;=0,$F20&lt;=0,$H20&lt;=0)),"Conferir valores",IF($I20&lt;&gt;'Parâmetros'!$E$4,"Sem apuração",IF(IFERROR($R20,0)&gt;'Parâmetros'!$B$6,"Conferir custo","OK"))))))))</f>
        <v/>
      </c>
    </row>
    <row r="21" ht="21" customHeight="1">
      <c r="A21" s="15" t="n"/>
      <c r="B21" s="16" t="n"/>
      <c r="C21" s="15" t="n"/>
      <c r="D21" s="15" t="n"/>
      <c r="E21" s="17" t="n"/>
      <c r="F21" s="17" t="n"/>
      <c r="G21" s="36" t="n"/>
      <c r="H21" s="36" t="n"/>
      <c r="I21" s="19" t="n"/>
      <c r="J21" s="33">
        <f>IF(COUNTA($A21:$I21)=0,"",IF(COUNTBLANK($A21:$I21)&gt;0,"",IF($I21='Parâmetros'!$E$4,$E21*$H21,"")))</f>
        <v/>
      </c>
      <c r="K21" s="33">
        <f>IF(COUNTA($A21:$I21)=0,"",IF(COUNTBLANK($A21:$I21)&gt;0,"",IF($I21='Parâmetros'!$E$4,$F21/60*'Parâmetros'!$B$4,"")))</f>
        <v/>
      </c>
      <c r="L21" s="34">
        <f>IF($C21="","",IFERROR(VLOOKUP($C21,'Serviços'!$B$5:$C$104,2,FALSE),""))</f>
        <v/>
      </c>
      <c r="M21" s="33">
        <f>IF(OR($J21="",$L21=""),"",$J21*$L21)</f>
        <v/>
      </c>
      <c r="N21" s="33">
        <f>IF(COUNTA($A21:$I21)=0,"",IF(COUNTBLANK($A21:$I21)&gt;0,"",IF($I21='Parâmetros'!$E$4,$F21/60*'Parâmetros'!$B$5,"")))</f>
        <v/>
      </c>
      <c r="O21" s="33">
        <f>IF(OR($J21="",$K21="",$M21="",$N21=""),"",SUM($G21,$K21,$M21,$N21))</f>
        <v/>
      </c>
      <c r="P21" s="33">
        <f>IFERROR(IF($O21="","",$O21/$E21),"")</f>
        <v/>
      </c>
      <c r="Q21" s="33">
        <f>IF(OR($J21="",$O21=""),"",$J21-$O21)</f>
        <v/>
      </c>
      <c r="R21" s="34">
        <f>IFERROR(IF($O21="","",$O21/$J21),"")</f>
        <v/>
      </c>
      <c r="S21" s="20">
        <f>IF(COUNTA($A21:$I21)=0,"",IF(COUNTBLANK($A21:$I21)&gt;0,"Conferir campos",IF(COUNTIF($A$5:$A$104,$A21)&gt;1,"Conferir ID",IF(COUNTIF('Parâmetros'!$E$4:$E$6,$I21)&lt;&gt;1,"Conferir status",IF(COUNTIF('Serviços'!$B$5:$B$104,$C21)&lt;&gt;1,"Conferir cadastro",IF(AND($I21='Parâmetros'!$E$4,OR($E21&lt;=0,$F21&lt;=0,$H21&lt;=0)),"Conferir valores",IF($I21&lt;&gt;'Parâmetros'!$E$4,"Sem apuração",IF(IFERROR($R21,0)&gt;'Parâmetros'!$B$6,"Conferir custo","OK"))))))))</f>
        <v/>
      </c>
    </row>
    <row r="22" ht="21" customHeight="1">
      <c r="A22" s="15" t="n"/>
      <c r="B22" s="16" t="n"/>
      <c r="C22" s="15" t="n"/>
      <c r="D22" s="15" t="n"/>
      <c r="E22" s="17" t="n"/>
      <c r="F22" s="17" t="n"/>
      <c r="G22" s="36" t="n"/>
      <c r="H22" s="36" t="n"/>
      <c r="I22" s="19" t="n"/>
      <c r="J22" s="32">
        <f>IF(COUNTA($A22:$I22)=0,"",IF(COUNTBLANK($A22:$I22)&gt;0,"",IF($I22='Parâmetros'!$E$4,$E22*$H22,"")))</f>
        <v/>
      </c>
      <c r="K22" s="32">
        <f>IF(COUNTA($A22:$I22)=0,"",IF(COUNTBLANK($A22:$I22)&gt;0,"",IF($I22='Parâmetros'!$E$4,$F22/60*'Parâmetros'!$B$4,"")))</f>
        <v/>
      </c>
      <c r="L22" s="37">
        <f>IF($C22="","",IFERROR(VLOOKUP($C22,'Serviços'!$B$5:$C$104,2,FALSE),""))</f>
        <v/>
      </c>
      <c r="M22" s="32">
        <f>IF(OR($J22="",$L22=""),"",$J22*$L22)</f>
        <v/>
      </c>
      <c r="N22" s="32">
        <f>IF(COUNTA($A22:$I22)=0,"",IF(COUNTBLANK($A22:$I22)&gt;0,"",IF($I22='Parâmetros'!$E$4,$F22/60*'Parâmetros'!$B$5,"")))</f>
        <v/>
      </c>
      <c r="O22" s="32">
        <f>IF(OR($J22="",$K22="",$M22="",$N22=""),"",SUM($G22,$K22,$M22,$N22))</f>
        <v/>
      </c>
      <c r="P22" s="32">
        <f>IFERROR(IF($O22="","",$O22/$E22),"")</f>
        <v/>
      </c>
      <c r="Q22" s="32">
        <f>IF(OR($J22="",$O22=""),"",$J22-$O22)</f>
        <v/>
      </c>
      <c r="R22" s="37">
        <f>IFERROR(IF($O22="","",$O22/$J22),"")</f>
        <v/>
      </c>
      <c r="S22" s="22">
        <f>IF(COUNTA($A22:$I22)=0,"",IF(COUNTBLANK($A22:$I22)&gt;0,"Conferir campos",IF(COUNTIF($A$5:$A$104,$A22)&gt;1,"Conferir ID",IF(COUNTIF('Parâmetros'!$E$4:$E$6,$I22)&lt;&gt;1,"Conferir status",IF(COUNTIF('Serviços'!$B$5:$B$104,$C22)&lt;&gt;1,"Conferir cadastro",IF(AND($I22='Parâmetros'!$E$4,OR($E22&lt;=0,$F22&lt;=0,$H22&lt;=0)),"Conferir valores",IF($I22&lt;&gt;'Parâmetros'!$E$4,"Sem apuração",IF(IFERROR($R22,0)&gt;'Parâmetros'!$B$6,"Conferir custo","OK"))))))))</f>
        <v/>
      </c>
    </row>
    <row r="23" ht="21" customHeight="1">
      <c r="A23" s="15" t="n"/>
      <c r="B23" s="16" t="n"/>
      <c r="C23" s="15" t="n"/>
      <c r="D23" s="15" t="n"/>
      <c r="E23" s="17" t="n"/>
      <c r="F23" s="17" t="n"/>
      <c r="G23" s="36" t="n"/>
      <c r="H23" s="36" t="n"/>
      <c r="I23" s="19" t="n"/>
      <c r="J23" s="33">
        <f>IF(COUNTA($A23:$I23)=0,"",IF(COUNTBLANK($A23:$I23)&gt;0,"",IF($I23='Parâmetros'!$E$4,$E23*$H23,"")))</f>
        <v/>
      </c>
      <c r="K23" s="33">
        <f>IF(COUNTA($A23:$I23)=0,"",IF(COUNTBLANK($A23:$I23)&gt;0,"",IF($I23='Parâmetros'!$E$4,$F23/60*'Parâmetros'!$B$4,"")))</f>
        <v/>
      </c>
      <c r="L23" s="34">
        <f>IF($C23="","",IFERROR(VLOOKUP($C23,'Serviços'!$B$5:$C$104,2,FALSE),""))</f>
        <v/>
      </c>
      <c r="M23" s="33">
        <f>IF(OR($J23="",$L23=""),"",$J23*$L23)</f>
        <v/>
      </c>
      <c r="N23" s="33">
        <f>IF(COUNTA($A23:$I23)=0,"",IF(COUNTBLANK($A23:$I23)&gt;0,"",IF($I23='Parâmetros'!$E$4,$F23/60*'Parâmetros'!$B$5,"")))</f>
        <v/>
      </c>
      <c r="O23" s="33">
        <f>IF(OR($J23="",$K23="",$M23="",$N23=""),"",SUM($G23,$K23,$M23,$N23))</f>
        <v/>
      </c>
      <c r="P23" s="33">
        <f>IFERROR(IF($O23="","",$O23/$E23),"")</f>
        <v/>
      </c>
      <c r="Q23" s="33">
        <f>IF(OR($J23="",$O23=""),"",$J23-$O23)</f>
        <v/>
      </c>
      <c r="R23" s="34">
        <f>IFERROR(IF($O23="","",$O23/$J23),"")</f>
        <v/>
      </c>
      <c r="S23" s="20">
        <f>IF(COUNTA($A23:$I23)=0,"",IF(COUNTBLANK($A23:$I23)&gt;0,"Conferir campos",IF(COUNTIF($A$5:$A$104,$A23)&gt;1,"Conferir ID",IF(COUNTIF('Parâmetros'!$E$4:$E$6,$I23)&lt;&gt;1,"Conferir status",IF(COUNTIF('Serviços'!$B$5:$B$104,$C23)&lt;&gt;1,"Conferir cadastro",IF(AND($I23='Parâmetros'!$E$4,OR($E23&lt;=0,$F23&lt;=0,$H23&lt;=0)),"Conferir valores",IF($I23&lt;&gt;'Parâmetros'!$E$4,"Sem apuração",IF(IFERROR($R23,0)&gt;'Parâmetros'!$B$6,"Conferir custo","OK"))))))))</f>
        <v/>
      </c>
    </row>
    <row r="24" ht="21" customHeight="1">
      <c r="A24" s="15" t="n"/>
      <c r="B24" s="16" t="n"/>
      <c r="C24" s="15" t="n"/>
      <c r="D24" s="15" t="n"/>
      <c r="E24" s="17" t="n"/>
      <c r="F24" s="17" t="n"/>
      <c r="G24" s="36" t="n"/>
      <c r="H24" s="36" t="n"/>
      <c r="I24" s="19" t="n"/>
      <c r="J24" s="32">
        <f>IF(COUNTA($A24:$I24)=0,"",IF(COUNTBLANK($A24:$I24)&gt;0,"",IF($I24='Parâmetros'!$E$4,$E24*$H24,"")))</f>
        <v/>
      </c>
      <c r="K24" s="32">
        <f>IF(COUNTA($A24:$I24)=0,"",IF(COUNTBLANK($A24:$I24)&gt;0,"",IF($I24='Parâmetros'!$E$4,$F24/60*'Parâmetros'!$B$4,"")))</f>
        <v/>
      </c>
      <c r="L24" s="37">
        <f>IF($C24="","",IFERROR(VLOOKUP($C24,'Serviços'!$B$5:$C$104,2,FALSE),""))</f>
        <v/>
      </c>
      <c r="M24" s="32">
        <f>IF(OR($J24="",$L24=""),"",$J24*$L24)</f>
        <v/>
      </c>
      <c r="N24" s="32">
        <f>IF(COUNTA($A24:$I24)=0,"",IF(COUNTBLANK($A24:$I24)&gt;0,"",IF($I24='Parâmetros'!$E$4,$F24/60*'Parâmetros'!$B$5,"")))</f>
        <v/>
      </c>
      <c r="O24" s="32">
        <f>IF(OR($J24="",$K24="",$M24="",$N24=""),"",SUM($G24,$K24,$M24,$N24))</f>
        <v/>
      </c>
      <c r="P24" s="32">
        <f>IFERROR(IF($O24="","",$O24/$E24),"")</f>
        <v/>
      </c>
      <c r="Q24" s="32">
        <f>IF(OR($J24="",$O24=""),"",$J24-$O24)</f>
        <v/>
      </c>
      <c r="R24" s="37">
        <f>IFERROR(IF($O24="","",$O24/$J24),"")</f>
        <v/>
      </c>
      <c r="S24" s="22">
        <f>IF(COUNTA($A24:$I24)=0,"",IF(COUNTBLANK($A24:$I24)&gt;0,"Conferir campos",IF(COUNTIF($A$5:$A$104,$A24)&gt;1,"Conferir ID",IF(COUNTIF('Parâmetros'!$E$4:$E$6,$I24)&lt;&gt;1,"Conferir status",IF(COUNTIF('Serviços'!$B$5:$B$104,$C24)&lt;&gt;1,"Conferir cadastro",IF(AND($I24='Parâmetros'!$E$4,OR($E24&lt;=0,$F24&lt;=0,$H24&lt;=0)),"Conferir valores",IF($I24&lt;&gt;'Parâmetros'!$E$4,"Sem apuração",IF(IFERROR($R24,0)&gt;'Parâmetros'!$B$6,"Conferir custo","OK"))))))))</f>
        <v/>
      </c>
    </row>
    <row r="25" ht="21" customHeight="1">
      <c r="A25" s="15" t="n"/>
      <c r="B25" s="16" t="n"/>
      <c r="C25" s="15" t="n"/>
      <c r="D25" s="15" t="n"/>
      <c r="E25" s="17" t="n"/>
      <c r="F25" s="17" t="n"/>
      <c r="G25" s="36" t="n"/>
      <c r="H25" s="36" t="n"/>
      <c r="I25" s="19" t="n"/>
      <c r="J25" s="33">
        <f>IF(COUNTA($A25:$I25)=0,"",IF(COUNTBLANK($A25:$I25)&gt;0,"",IF($I25='Parâmetros'!$E$4,$E25*$H25,"")))</f>
        <v/>
      </c>
      <c r="K25" s="33">
        <f>IF(COUNTA($A25:$I25)=0,"",IF(COUNTBLANK($A25:$I25)&gt;0,"",IF($I25='Parâmetros'!$E$4,$F25/60*'Parâmetros'!$B$4,"")))</f>
        <v/>
      </c>
      <c r="L25" s="34">
        <f>IF($C25="","",IFERROR(VLOOKUP($C25,'Serviços'!$B$5:$C$104,2,FALSE),""))</f>
        <v/>
      </c>
      <c r="M25" s="33">
        <f>IF(OR($J25="",$L25=""),"",$J25*$L25)</f>
        <v/>
      </c>
      <c r="N25" s="33">
        <f>IF(COUNTA($A25:$I25)=0,"",IF(COUNTBLANK($A25:$I25)&gt;0,"",IF($I25='Parâmetros'!$E$4,$F25/60*'Parâmetros'!$B$5,"")))</f>
        <v/>
      </c>
      <c r="O25" s="33">
        <f>IF(OR($J25="",$K25="",$M25="",$N25=""),"",SUM($G25,$K25,$M25,$N25))</f>
        <v/>
      </c>
      <c r="P25" s="33">
        <f>IFERROR(IF($O25="","",$O25/$E25),"")</f>
        <v/>
      </c>
      <c r="Q25" s="33">
        <f>IF(OR($J25="",$O25=""),"",$J25-$O25)</f>
        <v/>
      </c>
      <c r="R25" s="34">
        <f>IFERROR(IF($O25="","",$O25/$J25),"")</f>
        <v/>
      </c>
      <c r="S25" s="20">
        <f>IF(COUNTA($A25:$I25)=0,"",IF(COUNTBLANK($A25:$I25)&gt;0,"Conferir campos",IF(COUNTIF($A$5:$A$104,$A25)&gt;1,"Conferir ID",IF(COUNTIF('Parâmetros'!$E$4:$E$6,$I25)&lt;&gt;1,"Conferir status",IF(COUNTIF('Serviços'!$B$5:$B$104,$C25)&lt;&gt;1,"Conferir cadastro",IF(AND($I25='Parâmetros'!$E$4,OR($E25&lt;=0,$F25&lt;=0,$H25&lt;=0)),"Conferir valores",IF($I25&lt;&gt;'Parâmetros'!$E$4,"Sem apuração",IF(IFERROR($R25,0)&gt;'Parâmetros'!$B$6,"Conferir custo","OK"))))))))</f>
        <v/>
      </c>
    </row>
    <row r="26" ht="21" customHeight="1">
      <c r="A26" s="15" t="n"/>
      <c r="B26" s="16" t="n"/>
      <c r="C26" s="15" t="n"/>
      <c r="D26" s="15" t="n"/>
      <c r="E26" s="17" t="n"/>
      <c r="F26" s="17" t="n"/>
      <c r="G26" s="36" t="n"/>
      <c r="H26" s="36" t="n"/>
      <c r="I26" s="19" t="n"/>
      <c r="J26" s="32">
        <f>IF(COUNTA($A26:$I26)=0,"",IF(COUNTBLANK($A26:$I26)&gt;0,"",IF($I26='Parâmetros'!$E$4,$E26*$H26,"")))</f>
        <v/>
      </c>
      <c r="K26" s="32">
        <f>IF(COUNTA($A26:$I26)=0,"",IF(COUNTBLANK($A26:$I26)&gt;0,"",IF($I26='Parâmetros'!$E$4,$F26/60*'Parâmetros'!$B$4,"")))</f>
        <v/>
      </c>
      <c r="L26" s="37">
        <f>IF($C26="","",IFERROR(VLOOKUP($C26,'Serviços'!$B$5:$C$104,2,FALSE),""))</f>
        <v/>
      </c>
      <c r="M26" s="32">
        <f>IF(OR($J26="",$L26=""),"",$J26*$L26)</f>
        <v/>
      </c>
      <c r="N26" s="32">
        <f>IF(COUNTA($A26:$I26)=0,"",IF(COUNTBLANK($A26:$I26)&gt;0,"",IF($I26='Parâmetros'!$E$4,$F26/60*'Parâmetros'!$B$5,"")))</f>
        <v/>
      </c>
      <c r="O26" s="32">
        <f>IF(OR($J26="",$K26="",$M26="",$N26=""),"",SUM($G26,$K26,$M26,$N26))</f>
        <v/>
      </c>
      <c r="P26" s="32">
        <f>IFERROR(IF($O26="","",$O26/$E26),"")</f>
        <v/>
      </c>
      <c r="Q26" s="32">
        <f>IF(OR($J26="",$O26=""),"",$J26-$O26)</f>
        <v/>
      </c>
      <c r="R26" s="37">
        <f>IFERROR(IF($O26="","",$O26/$J26),"")</f>
        <v/>
      </c>
      <c r="S26" s="22">
        <f>IF(COUNTA($A26:$I26)=0,"",IF(COUNTBLANK($A26:$I26)&gt;0,"Conferir campos",IF(COUNTIF($A$5:$A$104,$A26)&gt;1,"Conferir ID",IF(COUNTIF('Parâmetros'!$E$4:$E$6,$I26)&lt;&gt;1,"Conferir status",IF(COUNTIF('Serviços'!$B$5:$B$104,$C26)&lt;&gt;1,"Conferir cadastro",IF(AND($I26='Parâmetros'!$E$4,OR($E26&lt;=0,$F26&lt;=0,$H26&lt;=0)),"Conferir valores",IF($I26&lt;&gt;'Parâmetros'!$E$4,"Sem apuração",IF(IFERROR($R26,0)&gt;'Parâmetros'!$B$6,"Conferir custo","OK"))))))))</f>
        <v/>
      </c>
    </row>
    <row r="27" ht="21" customHeight="1">
      <c r="A27" s="15" t="n"/>
      <c r="B27" s="16" t="n"/>
      <c r="C27" s="15" t="n"/>
      <c r="D27" s="15" t="n"/>
      <c r="E27" s="17" t="n"/>
      <c r="F27" s="17" t="n"/>
      <c r="G27" s="36" t="n"/>
      <c r="H27" s="36" t="n"/>
      <c r="I27" s="19" t="n"/>
      <c r="J27" s="33">
        <f>IF(COUNTA($A27:$I27)=0,"",IF(COUNTBLANK($A27:$I27)&gt;0,"",IF($I27='Parâmetros'!$E$4,$E27*$H27,"")))</f>
        <v/>
      </c>
      <c r="K27" s="33">
        <f>IF(COUNTA($A27:$I27)=0,"",IF(COUNTBLANK($A27:$I27)&gt;0,"",IF($I27='Parâmetros'!$E$4,$F27/60*'Parâmetros'!$B$4,"")))</f>
        <v/>
      </c>
      <c r="L27" s="34">
        <f>IF($C27="","",IFERROR(VLOOKUP($C27,'Serviços'!$B$5:$C$104,2,FALSE),""))</f>
        <v/>
      </c>
      <c r="M27" s="33">
        <f>IF(OR($J27="",$L27=""),"",$J27*$L27)</f>
        <v/>
      </c>
      <c r="N27" s="33">
        <f>IF(COUNTA($A27:$I27)=0,"",IF(COUNTBLANK($A27:$I27)&gt;0,"",IF($I27='Parâmetros'!$E$4,$F27/60*'Parâmetros'!$B$5,"")))</f>
        <v/>
      </c>
      <c r="O27" s="33">
        <f>IF(OR($J27="",$K27="",$M27="",$N27=""),"",SUM($G27,$K27,$M27,$N27))</f>
        <v/>
      </c>
      <c r="P27" s="33">
        <f>IFERROR(IF($O27="","",$O27/$E27),"")</f>
        <v/>
      </c>
      <c r="Q27" s="33">
        <f>IF(OR($J27="",$O27=""),"",$J27-$O27)</f>
        <v/>
      </c>
      <c r="R27" s="34">
        <f>IFERROR(IF($O27="","",$O27/$J27),"")</f>
        <v/>
      </c>
      <c r="S27" s="20">
        <f>IF(COUNTA($A27:$I27)=0,"",IF(COUNTBLANK($A27:$I27)&gt;0,"Conferir campos",IF(COUNTIF($A$5:$A$104,$A27)&gt;1,"Conferir ID",IF(COUNTIF('Parâmetros'!$E$4:$E$6,$I27)&lt;&gt;1,"Conferir status",IF(COUNTIF('Serviços'!$B$5:$B$104,$C27)&lt;&gt;1,"Conferir cadastro",IF(AND($I27='Parâmetros'!$E$4,OR($E27&lt;=0,$F27&lt;=0,$H27&lt;=0)),"Conferir valores",IF($I27&lt;&gt;'Parâmetros'!$E$4,"Sem apuração",IF(IFERROR($R27,0)&gt;'Parâmetros'!$B$6,"Conferir custo","OK"))))))))</f>
        <v/>
      </c>
    </row>
    <row r="28" ht="21" customHeight="1">
      <c r="A28" s="15" t="n"/>
      <c r="B28" s="16" t="n"/>
      <c r="C28" s="15" t="n"/>
      <c r="D28" s="15" t="n"/>
      <c r="E28" s="17" t="n"/>
      <c r="F28" s="17" t="n"/>
      <c r="G28" s="36" t="n"/>
      <c r="H28" s="36" t="n"/>
      <c r="I28" s="19" t="n"/>
      <c r="J28" s="32">
        <f>IF(COUNTA($A28:$I28)=0,"",IF(COUNTBLANK($A28:$I28)&gt;0,"",IF($I28='Parâmetros'!$E$4,$E28*$H28,"")))</f>
        <v/>
      </c>
      <c r="K28" s="32">
        <f>IF(COUNTA($A28:$I28)=0,"",IF(COUNTBLANK($A28:$I28)&gt;0,"",IF($I28='Parâmetros'!$E$4,$F28/60*'Parâmetros'!$B$4,"")))</f>
        <v/>
      </c>
      <c r="L28" s="37">
        <f>IF($C28="","",IFERROR(VLOOKUP($C28,'Serviços'!$B$5:$C$104,2,FALSE),""))</f>
        <v/>
      </c>
      <c r="M28" s="32">
        <f>IF(OR($J28="",$L28=""),"",$J28*$L28)</f>
        <v/>
      </c>
      <c r="N28" s="32">
        <f>IF(COUNTA($A28:$I28)=0,"",IF(COUNTBLANK($A28:$I28)&gt;0,"",IF($I28='Parâmetros'!$E$4,$F28/60*'Parâmetros'!$B$5,"")))</f>
        <v/>
      </c>
      <c r="O28" s="32">
        <f>IF(OR($J28="",$K28="",$M28="",$N28=""),"",SUM($G28,$K28,$M28,$N28))</f>
        <v/>
      </c>
      <c r="P28" s="32">
        <f>IFERROR(IF($O28="","",$O28/$E28),"")</f>
        <v/>
      </c>
      <c r="Q28" s="32">
        <f>IF(OR($J28="",$O28=""),"",$J28-$O28)</f>
        <v/>
      </c>
      <c r="R28" s="37">
        <f>IFERROR(IF($O28="","",$O28/$J28),"")</f>
        <v/>
      </c>
      <c r="S28" s="22">
        <f>IF(COUNTA($A28:$I28)=0,"",IF(COUNTBLANK($A28:$I28)&gt;0,"Conferir campos",IF(COUNTIF($A$5:$A$104,$A28)&gt;1,"Conferir ID",IF(COUNTIF('Parâmetros'!$E$4:$E$6,$I28)&lt;&gt;1,"Conferir status",IF(COUNTIF('Serviços'!$B$5:$B$104,$C28)&lt;&gt;1,"Conferir cadastro",IF(AND($I28='Parâmetros'!$E$4,OR($E28&lt;=0,$F28&lt;=0,$H28&lt;=0)),"Conferir valores",IF($I28&lt;&gt;'Parâmetros'!$E$4,"Sem apuração",IF(IFERROR($R28,0)&gt;'Parâmetros'!$B$6,"Conferir custo","OK"))))))))</f>
        <v/>
      </c>
    </row>
    <row r="29" ht="21" customHeight="1">
      <c r="A29" s="15" t="n"/>
      <c r="B29" s="16" t="n"/>
      <c r="C29" s="15" t="n"/>
      <c r="D29" s="15" t="n"/>
      <c r="E29" s="17" t="n"/>
      <c r="F29" s="17" t="n"/>
      <c r="G29" s="36" t="n"/>
      <c r="H29" s="36" t="n"/>
      <c r="I29" s="19" t="n"/>
      <c r="J29" s="33">
        <f>IF(COUNTA($A29:$I29)=0,"",IF(COUNTBLANK($A29:$I29)&gt;0,"",IF($I29='Parâmetros'!$E$4,$E29*$H29,"")))</f>
        <v/>
      </c>
      <c r="K29" s="33">
        <f>IF(COUNTA($A29:$I29)=0,"",IF(COUNTBLANK($A29:$I29)&gt;0,"",IF($I29='Parâmetros'!$E$4,$F29/60*'Parâmetros'!$B$4,"")))</f>
        <v/>
      </c>
      <c r="L29" s="34">
        <f>IF($C29="","",IFERROR(VLOOKUP($C29,'Serviços'!$B$5:$C$104,2,FALSE),""))</f>
        <v/>
      </c>
      <c r="M29" s="33">
        <f>IF(OR($J29="",$L29=""),"",$J29*$L29)</f>
        <v/>
      </c>
      <c r="N29" s="33">
        <f>IF(COUNTA($A29:$I29)=0,"",IF(COUNTBLANK($A29:$I29)&gt;0,"",IF($I29='Parâmetros'!$E$4,$F29/60*'Parâmetros'!$B$5,"")))</f>
        <v/>
      </c>
      <c r="O29" s="33">
        <f>IF(OR($J29="",$K29="",$M29="",$N29=""),"",SUM($G29,$K29,$M29,$N29))</f>
        <v/>
      </c>
      <c r="P29" s="33">
        <f>IFERROR(IF($O29="","",$O29/$E29),"")</f>
        <v/>
      </c>
      <c r="Q29" s="33">
        <f>IF(OR($J29="",$O29=""),"",$J29-$O29)</f>
        <v/>
      </c>
      <c r="R29" s="34">
        <f>IFERROR(IF($O29="","",$O29/$J29),"")</f>
        <v/>
      </c>
      <c r="S29" s="20">
        <f>IF(COUNTA($A29:$I29)=0,"",IF(COUNTBLANK($A29:$I29)&gt;0,"Conferir campos",IF(COUNTIF($A$5:$A$104,$A29)&gt;1,"Conferir ID",IF(COUNTIF('Parâmetros'!$E$4:$E$6,$I29)&lt;&gt;1,"Conferir status",IF(COUNTIF('Serviços'!$B$5:$B$104,$C29)&lt;&gt;1,"Conferir cadastro",IF(AND($I29='Parâmetros'!$E$4,OR($E29&lt;=0,$F29&lt;=0,$H29&lt;=0)),"Conferir valores",IF($I29&lt;&gt;'Parâmetros'!$E$4,"Sem apuração",IF(IFERROR($R29,0)&gt;'Parâmetros'!$B$6,"Conferir custo","OK"))))))))</f>
        <v/>
      </c>
    </row>
    <row r="30" ht="21" customHeight="1">
      <c r="A30" s="15" t="n"/>
      <c r="B30" s="16" t="n"/>
      <c r="C30" s="15" t="n"/>
      <c r="D30" s="15" t="n"/>
      <c r="E30" s="17" t="n"/>
      <c r="F30" s="17" t="n"/>
      <c r="G30" s="36" t="n"/>
      <c r="H30" s="36" t="n"/>
      <c r="I30" s="19" t="n"/>
      <c r="J30" s="32">
        <f>IF(COUNTA($A30:$I30)=0,"",IF(COUNTBLANK($A30:$I30)&gt;0,"",IF($I30='Parâmetros'!$E$4,$E30*$H30,"")))</f>
        <v/>
      </c>
      <c r="K30" s="32">
        <f>IF(COUNTA($A30:$I30)=0,"",IF(COUNTBLANK($A30:$I30)&gt;0,"",IF($I30='Parâmetros'!$E$4,$F30/60*'Parâmetros'!$B$4,"")))</f>
        <v/>
      </c>
      <c r="L30" s="37">
        <f>IF($C30="","",IFERROR(VLOOKUP($C30,'Serviços'!$B$5:$C$104,2,FALSE),""))</f>
        <v/>
      </c>
      <c r="M30" s="32">
        <f>IF(OR($J30="",$L30=""),"",$J30*$L30)</f>
        <v/>
      </c>
      <c r="N30" s="32">
        <f>IF(COUNTA($A30:$I30)=0,"",IF(COUNTBLANK($A30:$I30)&gt;0,"",IF($I30='Parâmetros'!$E$4,$F30/60*'Parâmetros'!$B$5,"")))</f>
        <v/>
      </c>
      <c r="O30" s="32">
        <f>IF(OR($J30="",$K30="",$M30="",$N30=""),"",SUM($G30,$K30,$M30,$N30))</f>
        <v/>
      </c>
      <c r="P30" s="32">
        <f>IFERROR(IF($O30="","",$O30/$E30),"")</f>
        <v/>
      </c>
      <c r="Q30" s="32">
        <f>IF(OR($J30="",$O30=""),"",$J30-$O30)</f>
        <v/>
      </c>
      <c r="R30" s="37">
        <f>IFERROR(IF($O30="","",$O30/$J30),"")</f>
        <v/>
      </c>
      <c r="S30" s="22">
        <f>IF(COUNTA($A30:$I30)=0,"",IF(COUNTBLANK($A30:$I30)&gt;0,"Conferir campos",IF(COUNTIF($A$5:$A$104,$A30)&gt;1,"Conferir ID",IF(COUNTIF('Parâmetros'!$E$4:$E$6,$I30)&lt;&gt;1,"Conferir status",IF(COUNTIF('Serviços'!$B$5:$B$104,$C30)&lt;&gt;1,"Conferir cadastro",IF(AND($I30='Parâmetros'!$E$4,OR($E30&lt;=0,$F30&lt;=0,$H30&lt;=0)),"Conferir valores",IF($I30&lt;&gt;'Parâmetros'!$E$4,"Sem apuração",IF(IFERROR($R30,0)&gt;'Parâmetros'!$B$6,"Conferir custo","OK"))))))))</f>
        <v/>
      </c>
    </row>
    <row r="31" ht="21" customHeight="1">
      <c r="A31" s="15" t="n"/>
      <c r="B31" s="16" t="n"/>
      <c r="C31" s="15" t="n"/>
      <c r="D31" s="15" t="n"/>
      <c r="E31" s="17" t="n"/>
      <c r="F31" s="17" t="n"/>
      <c r="G31" s="36" t="n"/>
      <c r="H31" s="36" t="n"/>
      <c r="I31" s="19" t="n"/>
      <c r="J31" s="33">
        <f>IF(COUNTA($A31:$I31)=0,"",IF(COUNTBLANK($A31:$I31)&gt;0,"",IF($I31='Parâmetros'!$E$4,$E31*$H31,"")))</f>
        <v/>
      </c>
      <c r="K31" s="33">
        <f>IF(COUNTA($A31:$I31)=0,"",IF(COUNTBLANK($A31:$I31)&gt;0,"",IF($I31='Parâmetros'!$E$4,$F31/60*'Parâmetros'!$B$4,"")))</f>
        <v/>
      </c>
      <c r="L31" s="34">
        <f>IF($C31="","",IFERROR(VLOOKUP($C31,'Serviços'!$B$5:$C$104,2,FALSE),""))</f>
        <v/>
      </c>
      <c r="M31" s="33">
        <f>IF(OR($J31="",$L31=""),"",$J31*$L31)</f>
        <v/>
      </c>
      <c r="N31" s="33">
        <f>IF(COUNTA($A31:$I31)=0,"",IF(COUNTBLANK($A31:$I31)&gt;0,"",IF($I31='Parâmetros'!$E$4,$F31/60*'Parâmetros'!$B$5,"")))</f>
        <v/>
      </c>
      <c r="O31" s="33">
        <f>IF(OR($J31="",$K31="",$M31="",$N31=""),"",SUM($G31,$K31,$M31,$N31))</f>
        <v/>
      </c>
      <c r="P31" s="33">
        <f>IFERROR(IF($O31="","",$O31/$E31),"")</f>
        <v/>
      </c>
      <c r="Q31" s="33">
        <f>IF(OR($J31="",$O31=""),"",$J31-$O31)</f>
        <v/>
      </c>
      <c r="R31" s="34">
        <f>IFERROR(IF($O31="","",$O31/$J31),"")</f>
        <v/>
      </c>
      <c r="S31" s="20">
        <f>IF(COUNTA($A31:$I31)=0,"",IF(COUNTBLANK($A31:$I31)&gt;0,"Conferir campos",IF(COUNTIF($A$5:$A$104,$A31)&gt;1,"Conferir ID",IF(COUNTIF('Parâmetros'!$E$4:$E$6,$I31)&lt;&gt;1,"Conferir status",IF(COUNTIF('Serviços'!$B$5:$B$104,$C31)&lt;&gt;1,"Conferir cadastro",IF(AND($I31='Parâmetros'!$E$4,OR($E31&lt;=0,$F31&lt;=0,$H31&lt;=0)),"Conferir valores",IF($I31&lt;&gt;'Parâmetros'!$E$4,"Sem apuração",IF(IFERROR($R31,0)&gt;'Parâmetros'!$B$6,"Conferir custo","OK"))))))))</f>
        <v/>
      </c>
    </row>
    <row r="32" ht="21" customHeight="1">
      <c r="A32" s="15" t="n"/>
      <c r="B32" s="16" t="n"/>
      <c r="C32" s="15" t="n"/>
      <c r="D32" s="15" t="n"/>
      <c r="E32" s="17" t="n"/>
      <c r="F32" s="17" t="n"/>
      <c r="G32" s="36" t="n"/>
      <c r="H32" s="36" t="n"/>
      <c r="I32" s="19" t="n"/>
      <c r="J32" s="32">
        <f>IF(COUNTA($A32:$I32)=0,"",IF(COUNTBLANK($A32:$I32)&gt;0,"",IF($I32='Parâmetros'!$E$4,$E32*$H32,"")))</f>
        <v/>
      </c>
      <c r="K32" s="32">
        <f>IF(COUNTA($A32:$I32)=0,"",IF(COUNTBLANK($A32:$I32)&gt;0,"",IF($I32='Parâmetros'!$E$4,$F32/60*'Parâmetros'!$B$4,"")))</f>
        <v/>
      </c>
      <c r="L32" s="37">
        <f>IF($C32="","",IFERROR(VLOOKUP($C32,'Serviços'!$B$5:$C$104,2,FALSE),""))</f>
        <v/>
      </c>
      <c r="M32" s="32">
        <f>IF(OR($J32="",$L32=""),"",$J32*$L32)</f>
        <v/>
      </c>
      <c r="N32" s="32">
        <f>IF(COUNTA($A32:$I32)=0,"",IF(COUNTBLANK($A32:$I32)&gt;0,"",IF($I32='Parâmetros'!$E$4,$F32/60*'Parâmetros'!$B$5,"")))</f>
        <v/>
      </c>
      <c r="O32" s="32">
        <f>IF(OR($J32="",$K32="",$M32="",$N32=""),"",SUM($G32,$K32,$M32,$N32))</f>
        <v/>
      </c>
      <c r="P32" s="32">
        <f>IFERROR(IF($O32="","",$O32/$E32),"")</f>
        <v/>
      </c>
      <c r="Q32" s="32">
        <f>IF(OR($J32="",$O32=""),"",$J32-$O32)</f>
        <v/>
      </c>
      <c r="R32" s="37">
        <f>IFERROR(IF($O32="","",$O32/$J32),"")</f>
        <v/>
      </c>
      <c r="S32" s="22">
        <f>IF(COUNTA($A32:$I32)=0,"",IF(COUNTBLANK($A32:$I32)&gt;0,"Conferir campos",IF(COUNTIF($A$5:$A$104,$A32)&gt;1,"Conferir ID",IF(COUNTIF('Parâmetros'!$E$4:$E$6,$I32)&lt;&gt;1,"Conferir status",IF(COUNTIF('Serviços'!$B$5:$B$104,$C32)&lt;&gt;1,"Conferir cadastro",IF(AND($I32='Parâmetros'!$E$4,OR($E32&lt;=0,$F32&lt;=0,$H32&lt;=0)),"Conferir valores",IF($I32&lt;&gt;'Parâmetros'!$E$4,"Sem apuração",IF(IFERROR($R32,0)&gt;'Parâmetros'!$B$6,"Conferir custo","OK"))))))))</f>
        <v/>
      </c>
    </row>
    <row r="33" ht="21" customHeight="1">
      <c r="A33" s="15" t="n"/>
      <c r="B33" s="16" t="n"/>
      <c r="C33" s="15" t="n"/>
      <c r="D33" s="15" t="n"/>
      <c r="E33" s="17" t="n"/>
      <c r="F33" s="17" t="n"/>
      <c r="G33" s="36" t="n"/>
      <c r="H33" s="36" t="n"/>
      <c r="I33" s="19" t="n"/>
      <c r="J33" s="33">
        <f>IF(COUNTA($A33:$I33)=0,"",IF(COUNTBLANK($A33:$I33)&gt;0,"",IF($I33='Parâmetros'!$E$4,$E33*$H33,"")))</f>
        <v/>
      </c>
      <c r="K33" s="33">
        <f>IF(COUNTA($A33:$I33)=0,"",IF(COUNTBLANK($A33:$I33)&gt;0,"",IF($I33='Parâmetros'!$E$4,$F33/60*'Parâmetros'!$B$4,"")))</f>
        <v/>
      </c>
      <c r="L33" s="34">
        <f>IF($C33="","",IFERROR(VLOOKUP($C33,'Serviços'!$B$5:$C$104,2,FALSE),""))</f>
        <v/>
      </c>
      <c r="M33" s="33">
        <f>IF(OR($J33="",$L33=""),"",$J33*$L33)</f>
        <v/>
      </c>
      <c r="N33" s="33">
        <f>IF(COUNTA($A33:$I33)=0,"",IF(COUNTBLANK($A33:$I33)&gt;0,"",IF($I33='Parâmetros'!$E$4,$F33/60*'Parâmetros'!$B$5,"")))</f>
        <v/>
      </c>
      <c r="O33" s="33">
        <f>IF(OR($J33="",$K33="",$M33="",$N33=""),"",SUM($G33,$K33,$M33,$N33))</f>
        <v/>
      </c>
      <c r="P33" s="33">
        <f>IFERROR(IF($O33="","",$O33/$E33),"")</f>
        <v/>
      </c>
      <c r="Q33" s="33">
        <f>IF(OR($J33="",$O33=""),"",$J33-$O33)</f>
        <v/>
      </c>
      <c r="R33" s="34">
        <f>IFERROR(IF($O33="","",$O33/$J33),"")</f>
        <v/>
      </c>
      <c r="S33" s="20">
        <f>IF(COUNTA($A33:$I33)=0,"",IF(COUNTBLANK($A33:$I33)&gt;0,"Conferir campos",IF(COUNTIF($A$5:$A$104,$A33)&gt;1,"Conferir ID",IF(COUNTIF('Parâmetros'!$E$4:$E$6,$I33)&lt;&gt;1,"Conferir status",IF(COUNTIF('Serviços'!$B$5:$B$104,$C33)&lt;&gt;1,"Conferir cadastro",IF(AND($I33='Parâmetros'!$E$4,OR($E33&lt;=0,$F33&lt;=0,$H33&lt;=0)),"Conferir valores",IF($I33&lt;&gt;'Parâmetros'!$E$4,"Sem apuração",IF(IFERROR($R33,0)&gt;'Parâmetros'!$B$6,"Conferir custo","OK"))))))))</f>
        <v/>
      </c>
    </row>
    <row r="34" ht="21" customHeight="1">
      <c r="A34" s="15" t="n"/>
      <c r="B34" s="16" t="n"/>
      <c r="C34" s="15" t="n"/>
      <c r="D34" s="15" t="n"/>
      <c r="E34" s="17" t="n"/>
      <c r="F34" s="17" t="n"/>
      <c r="G34" s="36" t="n"/>
      <c r="H34" s="36" t="n"/>
      <c r="I34" s="19" t="n"/>
      <c r="J34" s="32">
        <f>IF(COUNTA($A34:$I34)=0,"",IF(COUNTBLANK($A34:$I34)&gt;0,"",IF($I34='Parâmetros'!$E$4,$E34*$H34,"")))</f>
        <v/>
      </c>
      <c r="K34" s="32">
        <f>IF(COUNTA($A34:$I34)=0,"",IF(COUNTBLANK($A34:$I34)&gt;0,"",IF($I34='Parâmetros'!$E$4,$F34/60*'Parâmetros'!$B$4,"")))</f>
        <v/>
      </c>
      <c r="L34" s="37">
        <f>IF($C34="","",IFERROR(VLOOKUP($C34,'Serviços'!$B$5:$C$104,2,FALSE),""))</f>
        <v/>
      </c>
      <c r="M34" s="32">
        <f>IF(OR($J34="",$L34=""),"",$J34*$L34)</f>
        <v/>
      </c>
      <c r="N34" s="32">
        <f>IF(COUNTA($A34:$I34)=0,"",IF(COUNTBLANK($A34:$I34)&gt;0,"",IF($I34='Parâmetros'!$E$4,$F34/60*'Parâmetros'!$B$5,"")))</f>
        <v/>
      </c>
      <c r="O34" s="32">
        <f>IF(OR($J34="",$K34="",$M34="",$N34=""),"",SUM($G34,$K34,$M34,$N34))</f>
        <v/>
      </c>
      <c r="P34" s="32">
        <f>IFERROR(IF($O34="","",$O34/$E34),"")</f>
        <v/>
      </c>
      <c r="Q34" s="32">
        <f>IF(OR($J34="",$O34=""),"",$J34-$O34)</f>
        <v/>
      </c>
      <c r="R34" s="37">
        <f>IFERROR(IF($O34="","",$O34/$J34),"")</f>
        <v/>
      </c>
      <c r="S34" s="22">
        <f>IF(COUNTA($A34:$I34)=0,"",IF(COUNTBLANK($A34:$I34)&gt;0,"Conferir campos",IF(COUNTIF($A$5:$A$104,$A34)&gt;1,"Conferir ID",IF(COUNTIF('Parâmetros'!$E$4:$E$6,$I34)&lt;&gt;1,"Conferir status",IF(COUNTIF('Serviços'!$B$5:$B$104,$C34)&lt;&gt;1,"Conferir cadastro",IF(AND($I34='Parâmetros'!$E$4,OR($E34&lt;=0,$F34&lt;=0,$H34&lt;=0)),"Conferir valores",IF($I34&lt;&gt;'Parâmetros'!$E$4,"Sem apuração",IF(IFERROR($R34,0)&gt;'Parâmetros'!$B$6,"Conferir custo","OK"))))))))</f>
        <v/>
      </c>
    </row>
    <row r="35" ht="21" customHeight="1">
      <c r="A35" s="15" t="n"/>
      <c r="B35" s="16" t="n"/>
      <c r="C35" s="15" t="n"/>
      <c r="D35" s="15" t="n"/>
      <c r="E35" s="17" t="n"/>
      <c r="F35" s="17" t="n"/>
      <c r="G35" s="36" t="n"/>
      <c r="H35" s="36" t="n"/>
      <c r="I35" s="19" t="n"/>
      <c r="J35" s="33">
        <f>IF(COUNTA($A35:$I35)=0,"",IF(COUNTBLANK($A35:$I35)&gt;0,"",IF($I35='Parâmetros'!$E$4,$E35*$H35,"")))</f>
        <v/>
      </c>
      <c r="K35" s="33">
        <f>IF(COUNTA($A35:$I35)=0,"",IF(COUNTBLANK($A35:$I35)&gt;0,"",IF($I35='Parâmetros'!$E$4,$F35/60*'Parâmetros'!$B$4,"")))</f>
        <v/>
      </c>
      <c r="L35" s="34">
        <f>IF($C35="","",IFERROR(VLOOKUP($C35,'Serviços'!$B$5:$C$104,2,FALSE),""))</f>
        <v/>
      </c>
      <c r="M35" s="33">
        <f>IF(OR($J35="",$L35=""),"",$J35*$L35)</f>
        <v/>
      </c>
      <c r="N35" s="33">
        <f>IF(COUNTA($A35:$I35)=0,"",IF(COUNTBLANK($A35:$I35)&gt;0,"",IF($I35='Parâmetros'!$E$4,$F35/60*'Parâmetros'!$B$5,"")))</f>
        <v/>
      </c>
      <c r="O35" s="33">
        <f>IF(OR($J35="",$K35="",$M35="",$N35=""),"",SUM($G35,$K35,$M35,$N35))</f>
        <v/>
      </c>
      <c r="P35" s="33">
        <f>IFERROR(IF($O35="","",$O35/$E35),"")</f>
        <v/>
      </c>
      <c r="Q35" s="33">
        <f>IF(OR($J35="",$O35=""),"",$J35-$O35)</f>
        <v/>
      </c>
      <c r="R35" s="34">
        <f>IFERROR(IF($O35="","",$O35/$J35),"")</f>
        <v/>
      </c>
      <c r="S35" s="20">
        <f>IF(COUNTA($A35:$I35)=0,"",IF(COUNTBLANK($A35:$I35)&gt;0,"Conferir campos",IF(COUNTIF($A$5:$A$104,$A35)&gt;1,"Conferir ID",IF(COUNTIF('Parâmetros'!$E$4:$E$6,$I35)&lt;&gt;1,"Conferir status",IF(COUNTIF('Serviços'!$B$5:$B$104,$C35)&lt;&gt;1,"Conferir cadastro",IF(AND($I35='Parâmetros'!$E$4,OR($E35&lt;=0,$F35&lt;=0,$H35&lt;=0)),"Conferir valores",IF($I35&lt;&gt;'Parâmetros'!$E$4,"Sem apuração",IF(IFERROR($R35,0)&gt;'Parâmetros'!$B$6,"Conferir custo","OK"))))))))</f>
        <v/>
      </c>
    </row>
    <row r="36" ht="21" customHeight="1">
      <c r="A36" s="15" t="n"/>
      <c r="B36" s="16" t="n"/>
      <c r="C36" s="15" t="n"/>
      <c r="D36" s="15" t="n"/>
      <c r="E36" s="17" t="n"/>
      <c r="F36" s="17" t="n"/>
      <c r="G36" s="36" t="n"/>
      <c r="H36" s="36" t="n"/>
      <c r="I36" s="19" t="n"/>
      <c r="J36" s="32">
        <f>IF(COUNTA($A36:$I36)=0,"",IF(COUNTBLANK($A36:$I36)&gt;0,"",IF($I36='Parâmetros'!$E$4,$E36*$H36,"")))</f>
        <v/>
      </c>
      <c r="K36" s="32">
        <f>IF(COUNTA($A36:$I36)=0,"",IF(COUNTBLANK($A36:$I36)&gt;0,"",IF($I36='Parâmetros'!$E$4,$F36/60*'Parâmetros'!$B$4,"")))</f>
        <v/>
      </c>
      <c r="L36" s="37">
        <f>IF($C36="","",IFERROR(VLOOKUP($C36,'Serviços'!$B$5:$C$104,2,FALSE),""))</f>
        <v/>
      </c>
      <c r="M36" s="32">
        <f>IF(OR($J36="",$L36=""),"",$J36*$L36)</f>
        <v/>
      </c>
      <c r="N36" s="32">
        <f>IF(COUNTA($A36:$I36)=0,"",IF(COUNTBLANK($A36:$I36)&gt;0,"",IF($I36='Parâmetros'!$E$4,$F36/60*'Parâmetros'!$B$5,"")))</f>
        <v/>
      </c>
      <c r="O36" s="32">
        <f>IF(OR($J36="",$K36="",$M36="",$N36=""),"",SUM($G36,$K36,$M36,$N36))</f>
        <v/>
      </c>
      <c r="P36" s="32">
        <f>IFERROR(IF($O36="","",$O36/$E36),"")</f>
        <v/>
      </c>
      <c r="Q36" s="32">
        <f>IF(OR($J36="",$O36=""),"",$J36-$O36)</f>
        <v/>
      </c>
      <c r="R36" s="37">
        <f>IFERROR(IF($O36="","",$O36/$J36),"")</f>
        <v/>
      </c>
      <c r="S36" s="22">
        <f>IF(COUNTA($A36:$I36)=0,"",IF(COUNTBLANK($A36:$I36)&gt;0,"Conferir campos",IF(COUNTIF($A$5:$A$104,$A36)&gt;1,"Conferir ID",IF(COUNTIF('Parâmetros'!$E$4:$E$6,$I36)&lt;&gt;1,"Conferir status",IF(COUNTIF('Serviços'!$B$5:$B$104,$C36)&lt;&gt;1,"Conferir cadastro",IF(AND($I36='Parâmetros'!$E$4,OR($E36&lt;=0,$F36&lt;=0,$H36&lt;=0)),"Conferir valores",IF($I36&lt;&gt;'Parâmetros'!$E$4,"Sem apuração",IF(IFERROR($R36,0)&gt;'Parâmetros'!$B$6,"Conferir custo","OK"))))))))</f>
        <v/>
      </c>
    </row>
    <row r="37" ht="21" customHeight="1">
      <c r="A37" s="15" t="n"/>
      <c r="B37" s="16" t="n"/>
      <c r="C37" s="15" t="n"/>
      <c r="D37" s="15" t="n"/>
      <c r="E37" s="17" t="n"/>
      <c r="F37" s="17" t="n"/>
      <c r="G37" s="36" t="n"/>
      <c r="H37" s="36" t="n"/>
      <c r="I37" s="19" t="n"/>
      <c r="J37" s="33">
        <f>IF(COUNTA($A37:$I37)=0,"",IF(COUNTBLANK($A37:$I37)&gt;0,"",IF($I37='Parâmetros'!$E$4,$E37*$H37,"")))</f>
        <v/>
      </c>
      <c r="K37" s="33">
        <f>IF(COUNTA($A37:$I37)=0,"",IF(COUNTBLANK($A37:$I37)&gt;0,"",IF($I37='Parâmetros'!$E$4,$F37/60*'Parâmetros'!$B$4,"")))</f>
        <v/>
      </c>
      <c r="L37" s="34">
        <f>IF($C37="","",IFERROR(VLOOKUP($C37,'Serviços'!$B$5:$C$104,2,FALSE),""))</f>
        <v/>
      </c>
      <c r="M37" s="33">
        <f>IF(OR($J37="",$L37=""),"",$J37*$L37)</f>
        <v/>
      </c>
      <c r="N37" s="33">
        <f>IF(COUNTA($A37:$I37)=0,"",IF(COUNTBLANK($A37:$I37)&gt;0,"",IF($I37='Parâmetros'!$E$4,$F37/60*'Parâmetros'!$B$5,"")))</f>
        <v/>
      </c>
      <c r="O37" s="33">
        <f>IF(OR($J37="",$K37="",$M37="",$N37=""),"",SUM($G37,$K37,$M37,$N37))</f>
        <v/>
      </c>
      <c r="P37" s="33">
        <f>IFERROR(IF($O37="","",$O37/$E37),"")</f>
        <v/>
      </c>
      <c r="Q37" s="33">
        <f>IF(OR($J37="",$O37=""),"",$J37-$O37)</f>
        <v/>
      </c>
      <c r="R37" s="34">
        <f>IFERROR(IF($O37="","",$O37/$J37),"")</f>
        <v/>
      </c>
      <c r="S37" s="20">
        <f>IF(COUNTA($A37:$I37)=0,"",IF(COUNTBLANK($A37:$I37)&gt;0,"Conferir campos",IF(COUNTIF($A$5:$A$104,$A37)&gt;1,"Conferir ID",IF(COUNTIF('Parâmetros'!$E$4:$E$6,$I37)&lt;&gt;1,"Conferir status",IF(COUNTIF('Serviços'!$B$5:$B$104,$C37)&lt;&gt;1,"Conferir cadastro",IF(AND($I37='Parâmetros'!$E$4,OR($E37&lt;=0,$F37&lt;=0,$H37&lt;=0)),"Conferir valores",IF($I37&lt;&gt;'Parâmetros'!$E$4,"Sem apuração",IF(IFERROR($R37,0)&gt;'Parâmetros'!$B$6,"Conferir custo","OK"))))))))</f>
        <v/>
      </c>
    </row>
    <row r="38" ht="21" customHeight="1">
      <c r="A38" s="15" t="n"/>
      <c r="B38" s="16" t="n"/>
      <c r="C38" s="15" t="n"/>
      <c r="D38" s="15" t="n"/>
      <c r="E38" s="17" t="n"/>
      <c r="F38" s="17" t="n"/>
      <c r="G38" s="36" t="n"/>
      <c r="H38" s="36" t="n"/>
      <c r="I38" s="19" t="n"/>
      <c r="J38" s="32">
        <f>IF(COUNTA($A38:$I38)=0,"",IF(COUNTBLANK($A38:$I38)&gt;0,"",IF($I38='Parâmetros'!$E$4,$E38*$H38,"")))</f>
        <v/>
      </c>
      <c r="K38" s="32">
        <f>IF(COUNTA($A38:$I38)=0,"",IF(COUNTBLANK($A38:$I38)&gt;0,"",IF($I38='Parâmetros'!$E$4,$F38/60*'Parâmetros'!$B$4,"")))</f>
        <v/>
      </c>
      <c r="L38" s="37">
        <f>IF($C38="","",IFERROR(VLOOKUP($C38,'Serviços'!$B$5:$C$104,2,FALSE),""))</f>
        <v/>
      </c>
      <c r="M38" s="32">
        <f>IF(OR($J38="",$L38=""),"",$J38*$L38)</f>
        <v/>
      </c>
      <c r="N38" s="32">
        <f>IF(COUNTA($A38:$I38)=0,"",IF(COUNTBLANK($A38:$I38)&gt;0,"",IF($I38='Parâmetros'!$E$4,$F38/60*'Parâmetros'!$B$5,"")))</f>
        <v/>
      </c>
      <c r="O38" s="32">
        <f>IF(OR($J38="",$K38="",$M38="",$N38=""),"",SUM($G38,$K38,$M38,$N38))</f>
        <v/>
      </c>
      <c r="P38" s="32">
        <f>IFERROR(IF($O38="","",$O38/$E38),"")</f>
        <v/>
      </c>
      <c r="Q38" s="32">
        <f>IF(OR($J38="",$O38=""),"",$J38-$O38)</f>
        <v/>
      </c>
      <c r="R38" s="37">
        <f>IFERROR(IF($O38="","",$O38/$J38),"")</f>
        <v/>
      </c>
      <c r="S38" s="22">
        <f>IF(COUNTA($A38:$I38)=0,"",IF(COUNTBLANK($A38:$I38)&gt;0,"Conferir campos",IF(COUNTIF($A$5:$A$104,$A38)&gt;1,"Conferir ID",IF(COUNTIF('Parâmetros'!$E$4:$E$6,$I38)&lt;&gt;1,"Conferir status",IF(COUNTIF('Serviços'!$B$5:$B$104,$C38)&lt;&gt;1,"Conferir cadastro",IF(AND($I38='Parâmetros'!$E$4,OR($E38&lt;=0,$F38&lt;=0,$H38&lt;=0)),"Conferir valores",IF($I38&lt;&gt;'Parâmetros'!$E$4,"Sem apuração",IF(IFERROR($R38,0)&gt;'Parâmetros'!$B$6,"Conferir custo","OK"))))))))</f>
        <v/>
      </c>
    </row>
    <row r="39" ht="21" customHeight="1">
      <c r="A39" s="15" t="n"/>
      <c r="B39" s="16" t="n"/>
      <c r="C39" s="15" t="n"/>
      <c r="D39" s="15" t="n"/>
      <c r="E39" s="17" t="n"/>
      <c r="F39" s="17" t="n"/>
      <c r="G39" s="36" t="n"/>
      <c r="H39" s="36" t="n"/>
      <c r="I39" s="19" t="n"/>
      <c r="J39" s="33">
        <f>IF(COUNTA($A39:$I39)=0,"",IF(COUNTBLANK($A39:$I39)&gt;0,"",IF($I39='Parâmetros'!$E$4,$E39*$H39,"")))</f>
        <v/>
      </c>
      <c r="K39" s="33">
        <f>IF(COUNTA($A39:$I39)=0,"",IF(COUNTBLANK($A39:$I39)&gt;0,"",IF($I39='Parâmetros'!$E$4,$F39/60*'Parâmetros'!$B$4,"")))</f>
        <v/>
      </c>
      <c r="L39" s="34">
        <f>IF($C39="","",IFERROR(VLOOKUP($C39,'Serviços'!$B$5:$C$104,2,FALSE),""))</f>
        <v/>
      </c>
      <c r="M39" s="33">
        <f>IF(OR($J39="",$L39=""),"",$J39*$L39)</f>
        <v/>
      </c>
      <c r="N39" s="33">
        <f>IF(COUNTA($A39:$I39)=0,"",IF(COUNTBLANK($A39:$I39)&gt;0,"",IF($I39='Parâmetros'!$E$4,$F39/60*'Parâmetros'!$B$5,"")))</f>
        <v/>
      </c>
      <c r="O39" s="33">
        <f>IF(OR($J39="",$K39="",$M39="",$N39=""),"",SUM($G39,$K39,$M39,$N39))</f>
        <v/>
      </c>
      <c r="P39" s="33">
        <f>IFERROR(IF($O39="","",$O39/$E39),"")</f>
        <v/>
      </c>
      <c r="Q39" s="33">
        <f>IF(OR($J39="",$O39=""),"",$J39-$O39)</f>
        <v/>
      </c>
      <c r="R39" s="34">
        <f>IFERROR(IF($O39="","",$O39/$J39),"")</f>
        <v/>
      </c>
      <c r="S39" s="20">
        <f>IF(COUNTA($A39:$I39)=0,"",IF(COUNTBLANK($A39:$I39)&gt;0,"Conferir campos",IF(COUNTIF($A$5:$A$104,$A39)&gt;1,"Conferir ID",IF(COUNTIF('Parâmetros'!$E$4:$E$6,$I39)&lt;&gt;1,"Conferir status",IF(COUNTIF('Serviços'!$B$5:$B$104,$C39)&lt;&gt;1,"Conferir cadastro",IF(AND($I39='Parâmetros'!$E$4,OR($E39&lt;=0,$F39&lt;=0,$H39&lt;=0)),"Conferir valores",IF($I39&lt;&gt;'Parâmetros'!$E$4,"Sem apuração",IF(IFERROR($R39,0)&gt;'Parâmetros'!$B$6,"Conferir custo","OK"))))))))</f>
        <v/>
      </c>
    </row>
    <row r="40" ht="21" customHeight="1">
      <c r="A40" s="15" t="n"/>
      <c r="B40" s="16" t="n"/>
      <c r="C40" s="15" t="n"/>
      <c r="D40" s="15" t="n"/>
      <c r="E40" s="17" t="n"/>
      <c r="F40" s="17" t="n"/>
      <c r="G40" s="36" t="n"/>
      <c r="H40" s="36" t="n"/>
      <c r="I40" s="19" t="n"/>
      <c r="J40" s="32">
        <f>IF(COUNTA($A40:$I40)=0,"",IF(COUNTBLANK($A40:$I40)&gt;0,"",IF($I40='Parâmetros'!$E$4,$E40*$H40,"")))</f>
        <v/>
      </c>
      <c r="K40" s="32">
        <f>IF(COUNTA($A40:$I40)=0,"",IF(COUNTBLANK($A40:$I40)&gt;0,"",IF($I40='Parâmetros'!$E$4,$F40/60*'Parâmetros'!$B$4,"")))</f>
        <v/>
      </c>
      <c r="L40" s="37">
        <f>IF($C40="","",IFERROR(VLOOKUP($C40,'Serviços'!$B$5:$C$104,2,FALSE),""))</f>
        <v/>
      </c>
      <c r="M40" s="32">
        <f>IF(OR($J40="",$L40=""),"",$J40*$L40)</f>
        <v/>
      </c>
      <c r="N40" s="32">
        <f>IF(COUNTA($A40:$I40)=0,"",IF(COUNTBLANK($A40:$I40)&gt;0,"",IF($I40='Parâmetros'!$E$4,$F40/60*'Parâmetros'!$B$5,"")))</f>
        <v/>
      </c>
      <c r="O40" s="32">
        <f>IF(OR($J40="",$K40="",$M40="",$N40=""),"",SUM($G40,$K40,$M40,$N40))</f>
        <v/>
      </c>
      <c r="P40" s="32">
        <f>IFERROR(IF($O40="","",$O40/$E40),"")</f>
        <v/>
      </c>
      <c r="Q40" s="32">
        <f>IF(OR($J40="",$O40=""),"",$J40-$O40)</f>
        <v/>
      </c>
      <c r="R40" s="37">
        <f>IFERROR(IF($O40="","",$O40/$J40),"")</f>
        <v/>
      </c>
      <c r="S40" s="22">
        <f>IF(COUNTA($A40:$I40)=0,"",IF(COUNTBLANK($A40:$I40)&gt;0,"Conferir campos",IF(COUNTIF($A$5:$A$104,$A40)&gt;1,"Conferir ID",IF(COUNTIF('Parâmetros'!$E$4:$E$6,$I40)&lt;&gt;1,"Conferir status",IF(COUNTIF('Serviços'!$B$5:$B$104,$C40)&lt;&gt;1,"Conferir cadastro",IF(AND($I40='Parâmetros'!$E$4,OR($E40&lt;=0,$F40&lt;=0,$H40&lt;=0)),"Conferir valores",IF($I40&lt;&gt;'Parâmetros'!$E$4,"Sem apuração",IF(IFERROR($R40,0)&gt;'Parâmetros'!$B$6,"Conferir custo","OK"))))))))</f>
        <v/>
      </c>
    </row>
    <row r="41" ht="21" customHeight="1">
      <c r="A41" s="15" t="n"/>
      <c r="B41" s="16" t="n"/>
      <c r="C41" s="15" t="n"/>
      <c r="D41" s="15" t="n"/>
      <c r="E41" s="17" t="n"/>
      <c r="F41" s="17" t="n"/>
      <c r="G41" s="36" t="n"/>
      <c r="H41" s="36" t="n"/>
      <c r="I41" s="19" t="n"/>
      <c r="J41" s="33">
        <f>IF(COUNTA($A41:$I41)=0,"",IF(COUNTBLANK($A41:$I41)&gt;0,"",IF($I41='Parâmetros'!$E$4,$E41*$H41,"")))</f>
        <v/>
      </c>
      <c r="K41" s="33">
        <f>IF(COUNTA($A41:$I41)=0,"",IF(COUNTBLANK($A41:$I41)&gt;0,"",IF($I41='Parâmetros'!$E$4,$F41/60*'Parâmetros'!$B$4,"")))</f>
        <v/>
      </c>
      <c r="L41" s="34">
        <f>IF($C41="","",IFERROR(VLOOKUP($C41,'Serviços'!$B$5:$C$104,2,FALSE),""))</f>
        <v/>
      </c>
      <c r="M41" s="33">
        <f>IF(OR($J41="",$L41=""),"",$J41*$L41)</f>
        <v/>
      </c>
      <c r="N41" s="33">
        <f>IF(COUNTA($A41:$I41)=0,"",IF(COUNTBLANK($A41:$I41)&gt;0,"",IF($I41='Parâmetros'!$E$4,$F41/60*'Parâmetros'!$B$5,"")))</f>
        <v/>
      </c>
      <c r="O41" s="33">
        <f>IF(OR($J41="",$K41="",$M41="",$N41=""),"",SUM($G41,$K41,$M41,$N41))</f>
        <v/>
      </c>
      <c r="P41" s="33">
        <f>IFERROR(IF($O41="","",$O41/$E41),"")</f>
        <v/>
      </c>
      <c r="Q41" s="33">
        <f>IF(OR($J41="",$O41=""),"",$J41-$O41)</f>
        <v/>
      </c>
      <c r="R41" s="34">
        <f>IFERROR(IF($O41="","",$O41/$J41),"")</f>
        <v/>
      </c>
      <c r="S41" s="20">
        <f>IF(COUNTA($A41:$I41)=0,"",IF(COUNTBLANK($A41:$I41)&gt;0,"Conferir campos",IF(COUNTIF($A$5:$A$104,$A41)&gt;1,"Conferir ID",IF(COUNTIF('Parâmetros'!$E$4:$E$6,$I41)&lt;&gt;1,"Conferir status",IF(COUNTIF('Serviços'!$B$5:$B$104,$C41)&lt;&gt;1,"Conferir cadastro",IF(AND($I41='Parâmetros'!$E$4,OR($E41&lt;=0,$F41&lt;=0,$H41&lt;=0)),"Conferir valores",IF($I41&lt;&gt;'Parâmetros'!$E$4,"Sem apuração",IF(IFERROR($R41,0)&gt;'Parâmetros'!$B$6,"Conferir custo","OK"))))))))</f>
        <v/>
      </c>
    </row>
    <row r="42" ht="21" customHeight="1">
      <c r="A42" s="15" t="n"/>
      <c r="B42" s="16" t="n"/>
      <c r="C42" s="15" t="n"/>
      <c r="D42" s="15" t="n"/>
      <c r="E42" s="17" t="n"/>
      <c r="F42" s="17" t="n"/>
      <c r="G42" s="36" t="n"/>
      <c r="H42" s="36" t="n"/>
      <c r="I42" s="19" t="n"/>
      <c r="J42" s="32">
        <f>IF(COUNTA($A42:$I42)=0,"",IF(COUNTBLANK($A42:$I42)&gt;0,"",IF($I42='Parâmetros'!$E$4,$E42*$H42,"")))</f>
        <v/>
      </c>
      <c r="K42" s="32">
        <f>IF(COUNTA($A42:$I42)=0,"",IF(COUNTBLANK($A42:$I42)&gt;0,"",IF($I42='Parâmetros'!$E$4,$F42/60*'Parâmetros'!$B$4,"")))</f>
        <v/>
      </c>
      <c r="L42" s="37">
        <f>IF($C42="","",IFERROR(VLOOKUP($C42,'Serviços'!$B$5:$C$104,2,FALSE),""))</f>
        <v/>
      </c>
      <c r="M42" s="32">
        <f>IF(OR($J42="",$L42=""),"",$J42*$L42)</f>
        <v/>
      </c>
      <c r="N42" s="32">
        <f>IF(COUNTA($A42:$I42)=0,"",IF(COUNTBLANK($A42:$I42)&gt;0,"",IF($I42='Parâmetros'!$E$4,$F42/60*'Parâmetros'!$B$5,"")))</f>
        <v/>
      </c>
      <c r="O42" s="32">
        <f>IF(OR($J42="",$K42="",$M42="",$N42=""),"",SUM($G42,$K42,$M42,$N42))</f>
        <v/>
      </c>
      <c r="P42" s="32">
        <f>IFERROR(IF($O42="","",$O42/$E42),"")</f>
        <v/>
      </c>
      <c r="Q42" s="32">
        <f>IF(OR($J42="",$O42=""),"",$J42-$O42)</f>
        <v/>
      </c>
      <c r="R42" s="37">
        <f>IFERROR(IF($O42="","",$O42/$J42),"")</f>
        <v/>
      </c>
      <c r="S42" s="22">
        <f>IF(COUNTA($A42:$I42)=0,"",IF(COUNTBLANK($A42:$I42)&gt;0,"Conferir campos",IF(COUNTIF($A$5:$A$104,$A42)&gt;1,"Conferir ID",IF(COUNTIF('Parâmetros'!$E$4:$E$6,$I42)&lt;&gt;1,"Conferir status",IF(COUNTIF('Serviços'!$B$5:$B$104,$C42)&lt;&gt;1,"Conferir cadastro",IF(AND($I42='Parâmetros'!$E$4,OR($E42&lt;=0,$F42&lt;=0,$H42&lt;=0)),"Conferir valores",IF($I42&lt;&gt;'Parâmetros'!$E$4,"Sem apuração",IF(IFERROR($R42,0)&gt;'Parâmetros'!$B$6,"Conferir custo","OK"))))))))</f>
        <v/>
      </c>
    </row>
    <row r="43" ht="21" customHeight="1">
      <c r="A43" s="15" t="n"/>
      <c r="B43" s="16" t="n"/>
      <c r="C43" s="15" t="n"/>
      <c r="D43" s="15" t="n"/>
      <c r="E43" s="17" t="n"/>
      <c r="F43" s="17" t="n"/>
      <c r="G43" s="36" t="n"/>
      <c r="H43" s="36" t="n"/>
      <c r="I43" s="19" t="n"/>
      <c r="J43" s="33">
        <f>IF(COUNTA($A43:$I43)=0,"",IF(COUNTBLANK($A43:$I43)&gt;0,"",IF($I43='Parâmetros'!$E$4,$E43*$H43,"")))</f>
        <v/>
      </c>
      <c r="K43" s="33">
        <f>IF(COUNTA($A43:$I43)=0,"",IF(COUNTBLANK($A43:$I43)&gt;0,"",IF($I43='Parâmetros'!$E$4,$F43/60*'Parâmetros'!$B$4,"")))</f>
        <v/>
      </c>
      <c r="L43" s="34">
        <f>IF($C43="","",IFERROR(VLOOKUP($C43,'Serviços'!$B$5:$C$104,2,FALSE),""))</f>
        <v/>
      </c>
      <c r="M43" s="33">
        <f>IF(OR($J43="",$L43=""),"",$J43*$L43)</f>
        <v/>
      </c>
      <c r="N43" s="33">
        <f>IF(COUNTA($A43:$I43)=0,"",IF(COUNTBLANK($A43:$I43)&gt;0,"",IF($I43='Parâmetros'!$E$4,$F43/60*'Parâmetros'!$B$5,"")))</f>
        <v/>
      </c>
      <c r="O43" s="33">
        <f>IF(OR($J43="",$K43="",$M43="",$N43=""),"",SUM($G43,$K43,$M43,$N43))</f>
        <v/>
      </c>
      <c r="P43" s="33">
        <f>IFERROR(IF($O43="","",$O43/$E43),"")</f>
        <v/>
      </c>
      <c r="Q43" s="33">
        <f>IF(OR($J43="",$O43=""),"",$J43-$O43)</f>
        <v/>
      </c>
      <c r="R43" s="34">
        <f>IFERROR(IF($O43="","",$O43/$J43),"")</f>
        <v/>
      </c>
      <c r="S43" s="20">
        <f>IF(COUNTA($A43:$I43)=0,"",IF(COUNTBLANK($A43:$I43)&gt;0,"Conferir campos",IF(COUNTIF($A$5:$A$104,$A43)&gt;1,"Conferir ID",IF(COUNTIF('Parâmetros'!$E$4:$E$6,$I43)&lt;&gt;1,"Conferir status",IF(COUNTIF('Serviços'!$B$5:$B$104,$C43)&lt;&gt;1,"Conferir cadastro",IF(AND($I43='Parâmetros'!$E$4,OR($E43&lt;=0,$F43&lt;=0,$H43&lt;=0)),"Conferir valores",IF($I43&lt;&gt;'Parâmetros'!$E$4,"Sem apuração",IF(IFERROR($R43,0)&gt;'Parâmetros'!$B$6,"Conferir custo","OK"))))))))</f>
        <v/>
      </c>
    </row>
    <row r="44" ht="21" customHeight="1">
      <c r="A44" s="15" t="n"/>
      <c r="B44" s="16" t="n"/>
      <c r="C44" s="15" t="n"/>
      <c r="D44" s="15" t="n"/>
      <c r="E44" s="17" t="n"/>
      <c r="F44" s="17" t="n"/>
      <c r="G44" s="36" t="n"/>
      <c r="H44" s="36" t="n"/>
      <c r="I44" s="19" t="n"/>
      <c r="J44" s="32">
        <f>IF(COUNTA($A44:$I44)=0,"",IF(COUNTBLANK($A44:$I44)&gt;0,"",IF($I44='Parâmetros'!$E$4,$E44*$H44,"")))</f>
        <v/>
      </c>
      <c r="K44" s="32">
        <f>IF(COUNTA($A44:$I44)=0,"",IF(COUNTBLANK($A44:$I44)&gt;0,"",IF($I44='Parâmetros'!$E$4,$F44/60*'Parâmetros'!$B$4,"")))</f>
        <v/>
      </c>
      <c r="L44" s="37">
        <f>IF($C44="","",IFERROR(VLOOKUP($C44,'Serviços'!$B$5:$C$104,2,FALSE),""))</f>
        <v/>
      </c>
      <c r="M44" s="32">
        <f>IF(OR($J44="",$L44=""),"",$J44*$L44)</f>
        <v/>
      </c>
      <c r="N44" s="32">
        <f>IF(COUNTA($A44:$I44)=0,"",IF(COUNTBLANK($A44:$I44)&gt;0,"",IF($I44='Parâmetros'!$E$4,$F44/60*'Parâmetros'!$B$5,"")))</f>
        <v/>
      </c>
      <c r="O44" s="32">
        <f>IF(OR($J44="",$K44="",$M44="",$N44=""),"",SUM($G44,$K44,$M44,$N44))</f>
        <v/>
      </c>
      <c r="P44" s="32">
        <f>IFERROR(IF($O44="","",$O44/$E44),"")</f>
        <v/>
      </c>
      <c r="Q44" s="32">
        <f>IF(OR($J44="",$O44=""),"",$J44-$O44)</f>
        <v/>
      </c>
      <c r="R44" s="37">
        <f>IFERROR(IF($O44="","",$O44/$J44),"")</f>
        <v/>
      </c>
      <c r="S44" s="22">
        <f>IF(COUNTA($A44:$I44)=0,"",IF(COUNTBLANK($A44:$I44)&gt;0,"Conferir campos",IF(COUNTIF($A$5:$A$104,$A44)&gt;1,"Conferir ID",IF(COUNTIF('Parâmetros'!$E$4:$E$6,$I44)&lt;&gt;1,"Conferir status",IF(COUNTIF('Serviços'!$B$5:$B$104,$C44)&lt;&gt;1,"Conferir cadastro",IF(AND($I44='Parâmetros'!$E$4,OR($E44&lt;=0,$F44&lt;=0,$H44&lt;=0)),"Conferir valores",IF($I44&lt;&gt;'Parâmetros'!$E$4,"Sem apuração",IF(IFERROR($R44,0)&gt;'Parâmetros'!$B$6,"Conferir custo","OK"))))))))</f>
        <v/>
      </c>
    </row>
    <row r="45" ht="21" customHeight="1">
      <c r="A45" s="15" t="n"/>
      <c r="B45" s="16" t="n"/>
      <c r="C45" s="15" t="n"/>
      <c r="D45" s="15" t="n"/>
      <c r="E45" s="17" t="n"/>
      <c r="F45" s="17" t="n"/>
      <c r="G45" s="36" t="n"/>
      <c r="H45" s="36" t="n"/>
      <c r="I45" s="19" t="n"/>
      <c r="J45" s="33">
        <f>IF(COUNTA($A45:$I45)=0,"",IF(COUNTBLANK($A45:$I45)&gt;0,"",IF($I45='Parâmetros'!$E$4,$E45*$H45,"")))</f>
        <v/>
      </c>
      <c r="K45" s="33">
        <f>IF(COUNTA($A45:$I45)=0,"",IF(COUNTBLANK($A45:$I45)&gt;0,"",IF($I45='Parâmetros'!$E$4,$F45/60*'Parâmetros'!$B$4,"")))</f>
        <v/>
      </c>
      <c r="L45" s="34">
        <f>IF($C45="","",IFERROR(VLOOKUP($C45,'Serviços'!$B$5:$C$104,2,FALSE),""))</f>
        <v/>
      </c>
      <c r="M45" s="33">
        <f>IF(OR($J45="",$L45=""),"",$J45*$L45)</f>
        <v/>
      </c>
      <c r="N45" s="33">
        <f>IF(COUNTA($A45:$I45)=0,"",IF(COUNTBLANK($A45:$I45)&gt;0,"",IF($I45='Parâmetros'!$E$4,$F45/60*'Parâmetros'!$B$5,"")))</f>
        <v/>
      </c>
      <c r="O45" s="33">
        <f>IF(OR($J45="",$K45="",$M45="",$N45=""),"",SUM($G45,$K45,$M45,$N45))</f>
        <v/>
      </c>
      <c r="P45" s="33">
        <f>IFERROR(IF($O45="","",$O45/$E45),"")</f>
        <v/>
      </c>
      <c r="Q45" s="33">
        <f>IF(OR($J45="",$O45=""),"",$J45-$O45)</f>
        <v/>
      </c>
      <c r="R45" s="34">
        <f>IFERROR(IF($O45="","",$O45/$J45),"")</f>
        <v/>
      </c>
      <c r="S45" s="20">
        <f>IF(COUNTA($A45:$I45)=0,"",IF(COUNTBLANK($A45:$I45)&gt;0,"Conferir campos",IF(COUNTIF($A$5:$A$104,$A45)&gt;1,"Conferir ID",IF(COUNTIF('Parâmetros'!$E$4:$E$6,$I45)&lt;&gt;1,"Conferir status",IF(COUNTIF('Serviços'!$B$5:$B$104,$C45)&lt;&gt;1,"Conferir cadastro",IF(AND($I45='Parâmetros'!$E$4,OR($E45&lt;=0,$F45&lt;=0,$H45&lt;=0)),"Conferir valores",IF($I45&lt;&gt;'Parâmetros'!$E$4,"Sem apuração",IF(IFERROR($R45,0)&gt;'Parâmetros'!$B$6,"Conferir custo","OK"))))))))</f>
        <v/>
      </c>
    </row>
    <row r="46" ht="21" customHeight="1">
      <c r="A46" s="15" t="n"/>
      <c r="B46" s="16" t="n"/>
      <c r="C46" s="15" t="n"/>
      <c r="D46" s="15" t="n"/>
      <c r="E46" s="17" t="n"/>
      <c r="F46" s="17" t="n"/>
      <c r="G46" s="36" t="n"/>
      <c r="H46" s="36" t="n"/>
      <c r="I46" s="19" t="n"/>
      <c r="J46" s="32">
        <f>IF(COUNTA($A46:$I46)=0,"",IF(COUNTBLANK($A46:$I46)&gt;0,"",IF($I46='Parâmetros'!$E$4,$E46*$H46,"")))</f>
        <v/>
      </c>
      <c r="K46" s="32">
        <f>IF(COUNTA($A46:$I46)=0,"",IF(COUNTBLANK($A46:$I46)&gt;0,"",IF($I46='Parâmetros'!$E$4,$F46/60*'Parâmetros'!$B$4,"")))</f>
        <v/>
      </c>
      <c r="L46" s="37">
        <f>IF($C46="","",IFERROR(VLOOKUP($C46,'Serviços'!$B$5:$C$104,2,FALSE),""))</f>
        <v/>
      </c>
      <c r="M46" s="32">
        <f>IF(OR($J46="",$L46=""),"",$J46*$L46)</f>
        <v/>
      </c>
      <c r="N46" s="32">
        <f>IF(COUNTA($A46:$I46)=0,"",IF(COUNTBLANK($A46:$I46)&gt;0,"",IF($I46='Parâmetros'!$E$4,$F46/60*'Parâmetros'!$B$5,"")))</f>
        <v/>
      </c>
      <c r="O46" s="32">
        <f>IF(OR($J46="",$K46="",$M46="",$N46=""),"",SUM($G46,$K46,$M46,$N46))</f>
        <v/>
      </c>
      <c r="P46" s="32">
        <f>IFERROR(IF($O46="","",$O46/$E46),"")</f>
        <v/>
      </c>
      <c r="Q46" s="32">
        <f>IF(OR($J46="",$O46=""),"",$J46-$O46)</f>
        <v/>
      </c>
      <c r="R46" s="37">
        <f>IFERROR(IF($O46="","",$O46/$J46),"")</f>
        <v/>
      </c>
      <c r="S46" s="22">
        <f>IF(COUNTA($A46:$I46)=0,"",IF(COUNTBLANK($A46:$I46)&gt;0,"Conferir campos",IF(COUNTIF($A$5:$A$104,$A46)&gt;1,"Conferir ID",IF(COUNTIF('Parâmetros'!$E$4:$E$6,$I46)&lt;&gt;1,"Conferir status",IF(COUNTIF('Serviços'!$B$5:$B$104,$C46)&lt;&gt;1,"Conferir cadastro",IF(AND($I46='Parâmetros'!$E$4,OR($E46&lt;=0,$F46&lt;=0,$H46&lt;=0)),"Conferir valores",IF($I46&lt;&gt;'Parâmetros'!$E$4,"Sem apuração",IF(IFERROR($R46,0)&gt;'Parâmetros'!$B$6,"Conferir custo","OK"))))))))</f>
        <v/>
      </c>
    </row>
    <row r="47" ht="21" customHeight="1">
      <c r="A47" s="15" t="n"/>
      <c r="B47" s="16" t="n"/>
      <c r="C47" s="15" t="n"/>
      <c r="D47" s="15" t="n"/>
      <c r="E47" s="17" t="n"/>
      <c r="F47" s="17" t="n"/>
      <c r="G47" s="36" t="n"/>
      <c r="H47" s="36" t="n"/>
      <c r="I47" s="19" t="n"/>
      <c r="J47" s="33">
        <f>IF(COUNTA($A47:$I47)=0,"",IF(COUNTBLANK($A47:$I47)&gt;0,"",IF($I47='Parâmetros'!$E$4,$E47*$H47,"")))</f>
        <v/>
      </c>
      <c r="K47" s="33">
        <f>IF(COUNTA($A47:$I47)=0,"",IF(COUNTBLANK($A47:$I47)&gt;0,"",IF($I47='Parâmetros'!$E$4,$F47/60*'Parâmetros'!$B$4,"")))</f>
        <v/>
      </c>
      <c r="L47" s="34">
        <f>IF($C47="","",IFERROR(VLOOKUP($C47,'Serviços'!$B$5:$C$104,2,FALSE),""))</f>
        <v/>
      </c>
      <c r="M47" s="33">
        <f>IF(OR($J47="",$L47=""),"",$J47*$L47)</f>
        <v/>
      </c>
      <c r="N47" s="33">
        <f>IF(COUNTA($A47:$I47)=0,"",IF(COUNTBLANK($A47:$I47)&gt;0,"",IF($I47='Parâmetros'!$E$4,$F47/60*'Parâmetros'!$B$5,"")))</f>
        <v/>
      </c>
      <c r="O47" s="33">
        <f>IF(OR($J47="",$K47="",$M47="",$N47=""),"",SUM($G47,$K47,$M47,$N47))</f>
        <v/>
      </c>
      <c r="P47" s="33">
        <f>IFERROR(IF($O47="","",$O47/$E47),"")</f>
        <v/>
      </c>
      <c r="Q47" s="33">
        <f>IF(OR($J47="",$O47=""),"",$J47-$O47)</f>
        <v/>
      </c>
      <c r="R47" s="34">
        <f>IFERROR(IF($O47="","",$O47/$J47),"")</f>
        <v/>
      </c>
      <c r="S47" s="20">
        <f>IF(COUNTA($A47:$I47)=0,"",IF(COUNTBLANK($A47:$I47)&gt;0,"Conferir campos",IF(COUNTIF($A$5:$A$104,$A47)&gt;1,"Conferir ID",IF(COUNTIF('Parâmetros'!$E$4:$E$6,$I47)&lt;&gt;1,"Conferir status",IF(COUNTIF('Serviços'!$B$5:$B$104,$C47)&lt;&gt;1,"Conferir cadastro",IF(AND($I47='Parâmetros'!$E$4,OR($E47&lt;=0,$F47&lt;=0,$H47&lt;=0)),"Conferir valores",IF($I47&lt;&gt;'Parâmetros'!$E$4,"Sem apuração",IF(IFERROR($R47,0)&gt;'Parâmetros'!$B$6,"Conferir custo","OK"))))))))</f>
        <v/>
      </c>
    </row>
    <row r="48" ht="21" customHeight="1">
      <c r="A48" s="15" t="n"/>
      <c r="B48" s="16" t="n"/>
      <c r="C48" s="15" t="n"/>
      <c r="D48" s="15" t="n"/>
      <c r="E48" s="17" t="n"/>
      <c r="F48" s="17" t="n"/>
      <c r="G48" s="36" t="n"/>
      <c r="H48" s="36" t="n"/>
      <c r="I48" s="19" t="n"/>
      <c r="J48" s="32">
        <f>IF(COUNTA($A48:$I48)=0,"",IF(COUNTBLANK($A48:$I48)&gt;0,"",IF($I48='Parâmetros'!$E$4,$E48*$H48,"")))</f>
        <v/>
      </c>
      <c r="K48" s="32">
        <f>IF(COUNTA($A48:$I48)=0,"",IF(COUNTBLANK($A48:$I48)&gt;0,"",IF($I48='Parâmetros'!$E$4,$F48/60*'Parâmetros'!$B$4,"")))</f>
        <v/>
      </c>
      <c r="L48" s="37">
        <f>IF($C48="","",IFERROR(VLOOKUP($C48,'Serviços'!$B$5:$C$104,2,FALSE),""))</f>
        <v/>
      </c>
      <c r="M48" s="32">
        <f>IF(OR($J48="",$L48=""),"",$J48*$L48)</f>
        <v/>
      </c>
      <c r="N48" s="32">
        <f>IF(COUNTA($A48:$I48)=0,"",IF(COUNTBLANK($A48:$I48)&gt;0,"",IF($I48='Parâmetros'!$E$4,$F48/60*'Parâmetros'!$B$5,"")))</f>
        <v/>
      </c>
      <c r="O48" s="32">
        <f>IF(OR($J48="",$K48="",$M48="",$N48=""),"",SUM($G48,$K48,$M48,$N48))</f>
        <v/>
      </c>
      <c r="P48" s="32">
        <f>IFERROR(IF($O48="","",$O48/$E48),"")</f>
        <v/>
      </c>
      <c r="Q48" s="32">
        <f>IF(OR($J48="",$O48=""),"",$J48-$O48)</f>
        <v/>
      </c>
      <c r="R48" s="37">
        <f>IFERROR(IF($O48="","",$O48/$J48),"")</f>
        <v/>
      </c>
      <c r="S48" s="22">
        <f>IF(COUNTA($A48:$I48)=0,"",IF(COUNTBLANK($A48:$I48)&gt;0,"Conferir campos",IF(COUNTIF($A$5:$A$104,$A48)&gt;1,"Conferir ID",IF(COUNTIF('Parâmetros'!$E$4:$E$6,$I48)&lt;&gt;1,"Conferir status",IF(COUNTIF('Serviços'!$B$5:$B$104,$C48)&lt;&gt;1,"Conferir cadastro",IF(AND($I48='Parâmetros'!$E$4,OR($E48&lt;=0,$F48&lt;=0,$H48&lt;=0)),"Conferir valores",IF($I48&lt;&gt;'Parâmetros'!$E$4,"Sem apuração",IF(IFERROR($R48,0)&gt;'Parâmetros'!$B$6,"Conferir custo","OK"))))))))</f>
        <v/>
      </c>
    </row>
    <row r="49" ht="21" customHeight="1">
      <c r="A49" s="15" t="n"/>
      <c r="B49" s="16" t="n"/>
      <c r="C49" s="15" t="n"/>
      <c r="D49" s="15" t="n"/>
      <c r="E49" s="17" t="n"/>
      <c r="F49" s="17" t="n"/>
      <c r="G49" s="36" t="n"/>
      <c r="H49" s="36" t="n"/>
      <c r="I49" s="19" t="n"/>
      <c r="J49" s="33">
        <f>IF(COUNTA($A49:$I49)=0,"",IF(COUNTBLANK($A49:$I49)&gt;0,"",IF($I49='Parâmetros'!$E$4,$E49*$H49,"")))</f>
        <v/>
      </c>
      <c r="K49" s="33">
        <f>IF(COUNTA($A49:$I49)=0,"",IF(COUNTBLANK($A49:$I49)&gt;0,"",IF($I49='Parâmetros'!$E$4,$F49/60*'Parâmetros'!$B$4,"")))</f>
        <v/>
      </c>
      <c r="L49" s="34">
        <f>IF($C49="","",IFERROR(VLOOKUP($C49,'Serviços'!$B$5:$C$104,2,FALSE),""))</f>
        <v/>
      </c>
      <c r="M49" s="33">
        <f>IF(OR($J49="",$L49=""),"",$J49*$L49)</f>
        <v/>
      </c>
      <c r="N49" s="33">
        <f>IF(COUNTA($A49:$I49)=0,"",IF(COUNTBLANK($A49:$I49)&gt;0,"",IF($I49='Parâmetros'!$E$4,$F49/60*'Parâmetros'!$B$5,"")))</f>
        <v/>
      </c>
      <c r="O49" s="33">
        <f>IF(OR($J49="",$K49="",$M49="",$N49=""),"",SUM($G49,$K49,$M49,$N49))</f>
        <v/>
      </c>
      <c r="P49" s="33">
        <f>IFERROR(IF($O49="","",$O49/$E49),"")</f>
        <v/>
      </c>
      <c r="Q49" s="33">
        <f>IF(OR($J49="",$O49=""),"",$J49-$O49)</f>
        <v/>
      </c>
      <c r="R49" s="34">
        <f>IFERROR(IF($O49="","",$O49/$J49),"")</f>
        <v/>
      </c>
      <c r="S49" s="20">
        <f>IF(COUNTA($A49:$I49)=0,"",IF(COUNTBLANK($A49:$I49)&gt;0,"Conferir campos",IF(COUNTIF($A$5:$A$104,$A49)&gt;1,"Conferir ID",IF(COUNTIF('Parâmetros'!$E$4:$E$6,$I49)&lt;&gt;1,"Conferir status",IF(COUNTIF('Serviços'!$B$5:$B$104,$C49)&lt;&gt;1,"Conferir cadastro",IF(AND($I49='Parâmetros'!$E$4,OR($E49&lt;=0,$F49&lt;=0,$H49&lt;=0)),"Conferir valores",IF($I49&lt;&gt;'Parâmetros'!$E$4,"Sem apuração",IF(IFERROR($R49,0)&gt;'Parâmetros'!$B$6,"Conferir custo","OK"))))))))</f>
        <v/>
      </c>
    </row>
    <row r="50" ht="21" customHeight="1">
      <c r="A50" s="15" t="n"/>
      <c r="B50" s="16" t="n"/>
      <c r="C50" s="15" t="n"/>
      <c r="D50" s="15" t="n"/>
      <c r="E50" s="17" t="n"/>
      <c r="F50" s="17" t="n"/>
      <c r="G50" s="36" t="n"/>
      <c r="H50" s="36" t="n"/>
      <c r="I50" s="19" t="n"/>
      <c r="J50" s="32">
        <f>IF(COUNTA($A50:$I50)=0,"",IF(COUNTBLANK($A50:$I50)&gt;0,"",IF($I50='Parâmetros'!$E$4,$E50*$H50,"")))</f>
        <v/>
      </c>
      <c r="K50" s="32">
        <f>IF(COUNTA($A50:$I50)=0,"",IF(COUNTBLANK($A50:$I50)&gt;0,"",IF($I50='Parâmetros'!$E$4,$F50/60*'Parâmetros'!$B$4,"")))</f>
        <v/>
      </c>
      <c r="L50" s="37">
        <f>IF($C50="","",IFERROR(VLOOKUP($C50,'Serviços'!$B$5:$C$104,2,FALSE),""))</f>
        <v/>
      </c>
      <c r="M50" s="32">
        <f>IF(OR($J50="",$L50=""),"",$J50*$L50)</f>
        <v/>
      </c>
      <c r="N50" s="32">
        <f>IF(COUNTA($A50:$I50)=0,"",IF(COUNTBLANK($A50:$I50)&gt;0,"",IF($I50='Parâmetros'!$E$4,$F50/60*'Parâmetros'!$B$5,"")))</f>
        <v/>
      </c>
      <c r="O50" s="32">
        <f>IF(OR($J50="",$K50="",$M50="",$N50=""),"",SUM($G50,$K50,$M50,$N50))</f>
        <v/>
      </c>
      <c r="P50" s="32">
        <f>IFERROR(IF($O50="","",$O50/$E50),"")</f>
        <v/>
      </c>
      <c r="Q50" s="32">
        <f>IF(OR($J50="",$O50=""),"",$J50-$O50)</f>
        <v/>
      </c>
      <c r="R50" s="37">
        <f>IFERROR(IF($O50="","",$O50/$J50),"")</f>
        <v/>
      </c>
      <c r="S50" s="22">
        <f>IF(COUNTA($A50:$I50)=0,"",IF(COUNTBLANK($A50:$I50)&gt;0,"Conferir campos",IF(COUNTIF($A$5:$A$104,$A50)&gt;1,"Conferir ID",IF(COUNTIF('Parâmetros'!$E$4:$E$6,$I50)&lt;&gt;1,"Conferir status",IF(COUNTIF('Serviços'!$B$5:$B$104,$C50)&lt;&gt;1,"Conferir cadastro",IF(AND($I50='Parâmetros'!$E$4,OR($E50&lt;=0,$F50&lt;=0,$H50&lt;=0)),"Conferir valores",IF($I50&lt;&gt;'Parâmetros'!$E$4,"Sem apuração",IF(IFERROR($R50,0)&gt;'Parâmetros'!$B$6,"Conferir custo","OK"))))))))</f>
        <v/>
      </c>
    </row>
    <row r="51" ht="21" customHeight="1">
      <c r="A51" s="15" t="n"/>
      <c r="B51" s="16" t="n"/>
      <c r="C51" s="15" t="n"/>
      <c r="D51" s="15" t="n"/>
      <c r="E51" s="17" t="n"/>
      <c r="F51" s="17" t="n"/>
      <c r="G51" s="36" t="n"/>
      <c r="H51" s="36" t="n"/>
      <c r="I51" s="19" t="n"/>
      <c r="J51" s="33">
        <f>IF(COUNTA($A51:$I51)=0,"",IF(COUNTBLANK($A51:$I51)&gt;0,"",IF($I51='Parâmetros'!$E$4,$E51*$H51,"")))</f>
        <v/>
      </c>
      <c r="K51" s="33">
        <f>IF(COUNTA($A51:$I51)=0,"",IF(COUNTBLANK($A51:$I51)&gt;0,"",IF($I51='Parâmetros'!$E$4,$F51/60*'Parâmetros'!$B$4,"")))</f>
        <v/>
      </c>
      <c r="L51" s="34">
        <f>IF($C51="","",IFERROR(VLOOKUP($C51,'Serviços'!$B$5:$C$104,2,FALSE),""))</f>
        <v/>
      </c>
      <c r="M51" s="33">
        <f>IF(OR($J51="",$L51=""),"",$J51*$L51)</f>
        <v/>
      </c>
      <c r="N51" s="33">
        <f>IF(COUNTA($A51:$I51)=0,"",IF(COUNTBLANK($A51:$I51)&gt;0,"",IF($I51='Parâmetros'!$E$4,$F51/60*'Parâmetros'!$B$5,"")))</f>
        <v/>
      </c>
      <c r="O51" s="33">
        <f>IF(OR($J51="",$K51="",$M51="",$N51=""),"",SUM($G51,$K51,$M51,$N51))</f>
        <v/>
      </c>
      <c r="P51" s="33">
        <f>IFERROR(IF($O51="","",$O51/$E51),"")</f>
        <v/>
      </c>
      <c r="Q51" s="33">
        <f>IF(OR($J51="",$O51=""),"",$J51-$O51)</f>
        <v/>
      </c>
      <c r="R51" s="34">
        <f>IFERROR(IF($O51="","",$O51/$J51),"")</f>
        <v/>
      </c>
      <c r="S51" s="20">
        <f>IF(COUNTA($A51:$I51)=0,"",IF(COUNTBLANK($A51:$I51)&gt;0,"Conferir campos",IF(COUNTIF($A$5:$A$104,$A51)&gt;1,"Conferir ID",IF(COUNTIF('Parâmetros'!$E$4:$E$6,$I51)&lt;&gt;1,"Conferir status",IF(COUNTIF('Serviços'!$B$5:$B$104,$C51)&lt;&gt;1,"Conferir cadastro",IF(AND($I51='Parâmetros'!$E$4,OR($E51&lt;=0,$F51&lt;=0,$H51&lt;=0)),"Conferir valores",IF($I51&lt;&gt;'Parâmetros'!$E$4,"Sem apuração",IF(IFERROR($R51,0)&gt;'Parâmetros'!$B$6,"Conferir custo","OK"))))))))</f>
        <v/>
      </c>
    </row>
    <row r="52" ht="21" customHeight="1">
      <c r="A52" s="15" t="n"/>
      <c r="B52" s="16" t="n"/>
      <c r="C52" s="15" t="n"/>
      <c r="D52" s="15" t="n"/>
      <c r="E52" s="17" t="n"/>
      <c r="F52" s="17" t="n"/>
      <c r="G52" s="36" t="n"/>
      <c r="H52" s="36" t="n"/>
      <c r="I52" s="19" t="n"/>
      <c r="J52" s="32">
        <f>IF(COUNTA($A52:$I52)=0,"",IF(COUNTBLANK($A52:$I52)&gt;0,"",IF($I52='Parâmetros'!$E$4,$E52*$H52,"")))</f>
        <v/>
      </c>
      <c r="K52" s="32">
        <f>IF(COUNTA($A52:$I52)=0,"",IF(COUNTBLANK($A52:$I52)&gt;0,"",IF($I52='Parâmetros'!$E$4,$F52/60*'Parâmetros'!$B$4,"")))</f>
        <v/>
      </c>
      <c r="L52" s="37">
        <f>IF($C52="","",IFERROR(VLOOKUP($C52,'Serviços'!$B$5:$C$104,2,FALSE),""))</f>
        <v/>
      </c>
      <c r="M52" s="32">
        <f>IF(OR($J52="",$L52=""),"",$J52*$L52)</f>
        <v/>
      </c>
      <c r="N52" s="32">
        <f>IF(COUNTA($A52:$I52)=0,"",IF(COUNTBLANK($A52:$I52)&gt;0,"",IF($I52='Parâmetros'!$E$4,$F52/60*'Parâmetros'!$B$5,"")))</f>
        <v/>
      </c>
      <c r="O52" s="32">
        <f>IF(OR($J52="",$K52="",$M52="",$N52=""),"",SUM($G52,$K52,$M52,$N52))</f>
        <v/>
      </c>
      <c r="P52" s="32">
        <f>IFERROR(IF($O52="","",$O52/$E52),"")</f>
        <v/>
      </c>
      <c r="Q52" s="32">
        <f>IF(OR($J52="",$O52=""),"",$J52-$O52)</f>
        <v/>
      </c>
      <c r="R52" s="37">
        <f>IFERROR(IF($O52="","",$O52/$J52),"")</f>
        <v/>
      </c>
      <c r="S52" s="22">
        <f>IF(COUNTA($A52:$I52)=0,"",IF(COUNTBLANK($A52:$I52)&gt;0,"Conferir campos",IF(COUNTIF($A$5:$A$104,$A52)&gt;1,"Conferir ID",IF(COUNTIF('Parâmetros'!$E$4:$E$6,$I52)&lt;&gt;1,"Conferir status",IF(COUNTIF('Serviços'!$B$5:$B$104,$C52)&lt;&gt;1,"Conferir cadastro",IF(AND($I52='Parâmetros'!$E$4,OR($E52&lt;=0,$F52&lt;=0,$H52&lt;=0)),"Conferir valores",IF($I52&lt;&gt;'Parâmetros'!$E$4,"Sem apuração",IF(IFERROR($R52,0)&gt;'Parâmetros'!$B$6,"Conferir custo","OK"))))))))</f>
        <v/>
      </c>
    </row>
    <row r="53" ht="21" customHeight="1">
      <c r="A53" s="15" t="n"/>
      <c r="B53" s="16" t="n"/>
      <c r="C53" s="15" t="n"/>
      <c r="D53" s="15" t="n"/>
      <c r="E53" s="17" t="n"/>
      <c r="F53" s="17" t="n"/>
      <c r="G53" s="36" t="n"/>
      <c r="H53" s="36" t="n"/>
      <c r="I53" s="19" t="n"/>
      <c r="J53" s="33">
        <f>IF(COUNTA($A53:$I53)=0,"",IF(COUNTBLANK($A53:$I53)&gt;0,"",IF($I53='Parâmetros'!$E$4,$E53*$H53,"")))</f>
        <v/>
      </c>
      <c r="K53" s="33">
        <f>IF(COUNTA($A53:$I53)=0,"",IF(COUNTBLANK($A53:$I53)&gt;0,"",IF($I53='Parâmetros'!$E$4,$F53/60*'Parâmetros'!$B$4,"")))</f>
        <v/>
      </c>
      <c r="L53" s="34">
        <f>IF($C53="","",IFERROR(VLOOKUP($C53,'Serviços'!$B$5:$C$104,2,FALSE),""))</f>
        <v/>
      </c>
      <c r="M53" s="33">
        <f>IF(OR($J53="",$L53=""),"",$J53*$L53)</f>
        <v/>
      </c>
      <c r="N53" s="33">
        <f>IF(COUNTA($A53:$I53)=0,"",IF(COUNTBLANK($A53:$I53)&gt;0,"",IF($I53='Parâmetros'!$E$4,$F53/60*'Parâmetros'!$B$5,"")))</f>
        <v/>
      </c>
      <c r="O53" s="33">
        <f>IF(OR($J53="",$K53="",$M53="",$N53=""),"",SUM($G53,$K53,$M53,$N53))</f>
        <v/>
      </c>
      <c r="P53" s="33">
        <f>IFERROR(IF($O53="","",$O53/$E53),"")</f>
        <v/>
      </c>
      <c r="Q53" s="33">
        <f>IF(OR($J53="",$O53=""),"",$J53-$O53)</f>
        <v/>
      </c>
      <c r="R53" s="34">
        <f>IFERROR(IF($O53="","",$O53/$J53),"")</f>
        <v/>
      </c>
      <c r="S53" s="20">
        <f>IF(COUNTA($A53:$I53)=0,"",IF(COUNTBLANK($A53:$I53)&gt;0,"Conferir campos",IF(COUNTIF($A$5:$A$104,$A53)&gt;1,"Conferir ID",IF(COUNTIF('Parâmetros'!$E$4:$E$6,$I53)&lt;&gt;1,"Conferir status",IF(COUNTIF('Serviços'!$B$5:$B$104,$C53)&lt;&gt;1,"Conferir cadastro",IF(AND($I53='Parâmetros'!$E$4,OR($E53&lt;=0,$F53&lt;=0,$H53&lt;=0)),"Conferir valores",IF($I53&lt;&gt;'Parâmetros'!$E$4,"Sem apuração",IF(IFERROR($R53,0)&gt;'Parâmetros'!$B$6,"Conferir custo","OK"))))))))</f>
        <v/>
      </c>
    </row>
    <row r="54" ht="21" customHeight="1">
      <c r="A54" s="15" t="n"/>
      <c r="B54" s="16" t="n"/>
      <c r="C54" s="15" t="n"/>
      <c r="D54" s="15" t="n"/>
      <c r="E54" s="17" t="n"/>
      <c r="F54" s="17" t="n"/>
      <c r="G54" s="36" t="n"/>
      <c r="H54" s="36" t="n"/>
      <c r="I54" s="19" t="n"/>
      <c r="J54" s="32">
        <f>IF(COUNTA($A54:$I54)=0,"",IF(COUNTBLANK($A54:$I54)&gt;0,"",IF($I54='Parâmetros'!$E$4,$E54*$H54,"")))</f>
        <v/>
      </c>
      <c r="K54" s="32">
        <f>IF(COUNTA($A54:$I54)=0,"",IF(COUNTBLANK($A54:$I54)&gt;0,"",IF($I54='Parâmetros'!$E$4,$F54/60*'Parâmetros'!$B$4,"")))</f>
        <v/>
      </c>
      <c r="L54" s="37">
        <f>IF($C54="","",IFERROR(VLOOKUP($C54,'Serviços'!$B$5:$C$104,2,FALSE),""))</f>
        <v/>
      </c>
      <c r="M54" s="32">
        <f>IF(OR($J54="",$L54=""),"",$J54*$L54)</f>
        <v/>
      </c>
      <c r="N54" s="32">
        <f>IF(COUNTA($A54:$I54)=0,"",IF(COUNTBLANK($A54:$I54)&gt;0,"",IF($I54='Parâmetros'!$E$4,$F54/60*'Parâmetros'!$B$5,"")))</f>
        <v/>
      </c>
      <c r="O54" s="32">
        <f>IF(OR($J54="",$K54="",$M54="",$N54=""),"",SUM($G54,$K54,$M54,$N54))</f>
        <v/>
      </c>
      <c r="P54" s="32">
        <f>IFERROR(IF($O54="","",$O54/$E54),"")</f>
        <v/>
      </c>
      <c r="Q54" s="32">
        <f>IF(OR($J54="",$O54=""),"",$J54-$O54)</f>
        <v/>
      </c>
      <c r="R54" s="37">
        <f>IFERROR(IF($O54="","",$O54/$J54),"")</f>
        <v/>
      </c>
      <c r="S54" s="22">
        <f>IF(COUNTA($A54:$I54)=0,"",IF(COUNTBLANK($A54:$I54)&gt;0,"Conferir campos",IF(COUNTIF($A$5:$A$104,$A54)&gt;1,"Conferir ID",IF(COUNTIF('Parâmetros'!$E$4:$E$6,$I54)&lt;&gt;1,"Conferir status",IF(COUNTIF('Serviços'!$B$5:$B$104,$C54)&lt;&gt;1,"Conferir cadastro",IF(AND($I54='Parâmetros'!$E$4,OR($E54&lt;=0,$F54&lt;=0,$H54&lt;=0)),"Conferir valores",IF($I54&lt;&gt;'Parâmetros'!$E$4,"Sem apuração",IF(IFERROR($R54,0)&gt;'Parâmetros'!$B$6,"Conferir custo","OK"))))))))</f>
        <v/>
      </c>
    </row>
    <row r="55" ht="21" customHeight="1">
      <c r="A55" s="15" t="n"/>
      <c r="B55" s="16" t="n"/>
      <c r="C55" s="15" t="n"/>
      <c r="D55" s="15" t="n"/>
      <c r="E55" s="17" t="n"/>
      <c r="F55" s="17" t="n"/>
      <c r="G55" s="36" t="n"/>
      <c r="H55" s="36" t="n"/>
      <c r="I55" s="19" t="n"/>
      <c r="J55" s="33">
        <f>IF(COUNTA($A55:$I55)=0,"",IF(COUNTBLANK($A55:$I55)&gt;0,"",IF($I55='Parâmetros'!$E$4,$E55*$H55,"")))</f>
        <v/>
      </c>
      <c r="K55" s="33">
        <f>IF(COUNTA($A55:$I55)=0,"",IF(COUNTBLANK($A55:$I55)&gt;0,"",IF($I55='Parâmetros'!$E$4,$F55/60*'Parâmetros'!$B$4,"")))</f>
        <v/>
      </c>
      <c r="L55" s="34">
        <f>IF($C55="","",IFERROR(VLOOKUP($C55,'Serviços'!$B$5:$C$104,2,FALSE),""))</f>
        <v/>
      </c>
      <c r="M55" s="33">
        <f>IF(OR($J55="",$L55=""),"",$J55*$L55)</f>
        <v/>
      </c>
      <c r="N55" s="33">
        <f>IF(COUNTA($A55:$I55)=0,"",IF(COUNTBLANK($A55:$I55)&gt;0,"",IF($I55='Parâmetros'!$E$4,$F55/60*'Parâmetros'!$B$5,"")))</f>
        <v/>
      </c>
      <c r="O55" s="33">
        <f>IF(OR($J55="",$K55="",$M55="",$N55=""),"",SUM($G55,$K55,$M55,$N55))</f>
        <v/>
      </c>
      <c r="P55" s="33">
        <f>IFERROR(IF($O55="","",$O55/$E55),"")</f>
        <v/>
      </c>
      <c r="Q55" s="33">
        <f>IF(OR($J55="",$O55=""),"",$J55-$O55)</f>
        <v/>
      </c>
      <c r="R55" s="34">
        <f>IFERROR(IF($O55="","",$O55/$J55),"")</f>
        <v/>
      </c>
      <c r="S55" s="20">
        <f>IF(COUNTA($A55:$I55)=0,"",IF(COUNTBLANK($A55:$I55)&gt;0,"Conferir campos",IF(COUNTIF($A$5:$A$104,$A55)&gt;1,"Conferir ID",IF(COUNTIF('Parâmetros'!$E$4:$E$6,$I55)&lt;&gt;1,"Conferir status",IF(COUNTIF('Serviços'!$B$5:$B$104,$C55)&lt;&gt;1,"Conferir cadastro",IF(AND($I55='Parâmetros'!$E$4,OR($E55&lt;=0,$F55&lt;=0,$H55&lt;=0)),"Conferir valores",IF($I55&lt;&gt;'Parâmetros'!$E$4,"Sem apuração",IF(IFERROR($R55,0)&gt;'Parâmetros'!$B$6,"Conferir custo","OK"))))))))</f>
        <v/>
      </c>
    </row>
    <row r="56" ht="21" customHeight="1">
      <c r="A56" s="15" t="n"/>
      <c r="B56" s="16" t="n"/>
      <c r="C56" s="15" t="n"/>
      <c r="D56" s="15" t="n"/>
      <c r="E56" s="17" t="n"/>
      <c r="F56" s="17" t="n"/>
      <c r="G56" s="36" t="n"/>
      <c r="H56" s="36" t="n"/>
      <c r="I56" s="19" t="n"/>
      <c r="J56" s="32">
        <f>IF(COUNTA($A56:$I56)=0,"",IF(COUNTBLANK($A56:$I56)&gt;0,"",IF($I56='Parâmetros'!$E$4,$E56*$H56,"")))</f>
        <v/>
      </c>
      <c r="K56" s="32">
        <f>IF(COUNTA($A56:$I56)=0,"",IF(COUNTBLANK($A56:$I56)&gt;0,"",IF($I56='Parâmetros'!$E$4,$F56/60*'Parâmetros'!$B$4,"")))</f>
        <v/>
      </c>
      <c r="L56" s="37">
        <f>IF($C56="","",IFERROR(VLOOKUP($C56,'Serviços'!$B$5:$C$104,2,FALSE),""))</f>
        <v/>
      </c>
      <c r="M56" s="32">
        <f>IF(OR($J56="",$L56=""),"",$J56*$L56)</f>
        <v/>
      </c>
      <c r="N56" s="32">
        <f>IF(COUNTA($A56:$I56)=0,"",IF(COUNTBLANK($A56:$I56)&gt;0,"",IF($I56='Parâmetros'!$E$4,$F56/60*'Parâmetros'!$B$5,"")))</f>
        <v/>
      </c>
      <c r="O56" s="32">
        <f>IF(OR($J56="",$K56="",$M56="",$N56=""),"",SUM($G56,$K56,$M56,$N56))</f>
        <v/>
      </c>
      <c r="P56" s="32">
        <f>IFERROR(IF($O56="","",$O56/$E56),"")</f>
        <v/>
      </c>
      <c r="Q56" s="32">
        <f>IF(OR($J56="",$O56=""),"",$J56-$O56)</f>
        <v/>
      </c>
      <c r="R56" s="37">
        <f>IFERROR(IF($O56="","",$O56/$J56),"")</f>
        <v/>
      </c>
      <c r="S56" s="22">
        <f>IF(COUNTA($A56:$I56)=0,"",IF(COUNTBLANK($A56:$I56)&gt;0,"Conferir campos",IF(COUNTIF($A$5:$A$104,$A56)&gt;1,"Conferir ID",IF(COUNTIF('Parâmetros'!$E$4:$E$6,$I56)&lt;&gt;1,"Conferir status",IF(COUNTIF('Serviços'!$B$5:$B$104,$C56)&lt;&gt;1,"Conferir cadastro",IF(AND($I56='Parâmetros'!$E$4,OR($E56&lt;=0,$F56&lt;=0,$H56&lt;=0)),"Conferir valores",IF($I56&lt;&gt;'Parâmetros'!$E$4,"Sem apuração",IF(IFERROR($R56,0)&gt;'Parâmetros'!$B$6,"Conferir custo","OK"))))))))</f>
        <v/>
      </c>
    </row>
    <row r="57" ht="21" customHeight="1">
      <c r="A57" s="15" t="n"/>
      <c r="B57" s="16" t="n"/>
      <c r="C57" s="15" t="n"/>
      <c r="D57" s="15" t="n"/>
      <c r="E57" s="17" t="n"/>
      <c r="F57" s="17" t="n"/>
      <c r="G57" s="36" t="n"/>
      <c r="H57" s="36" t="n"/>
      <c r="I57" s="19" t="n"/>
      <c r="J57" s="33">
        <f>IF(COUNTA($A57:$I57)=0,"",IF(COUNTBLANK($A57:$I57)&gt;0,"",IF($I57='Parâmetros'!$E$4,$E57*$H57,"")))</f>
        <v/>
      </c>
      <c r="K57" s="33">
        <f>IF(COUNTA($A57:$I57)=0,"",IF(COUNTBLANK($A57:$I57)&gt;0,"",IF($I57='Parâmetros'!$E$4,$F57/60*'Parâmetros'!$B$4,"")))</f>
        <v/>
      </c>
      <c r="L57" s="34">
        <f>IF($C57="","",IFERROR(VLOOKUP($C57,'Serviços'!$B$5:$C$104,2,FALSE),""))</f>
        <v/>
      </c>
      <c r="M57" s="33">
        <f>IF(OR($J57="",$L57=""),"",$J57*$L57)</f>
        <v/>
      </c>
      <c r="N57" s="33">
        <f>IF(COUNTA($A57:$I57)=0,"",IF(COUNTBLANK($A57:$I57)&gt;0,"",IF($I57='Parâmetros'!$E$4,$F57/60*'Parâmetros'!$B$5,"")))</f>
        <v/>
      </c>
      <c r="O57" s="33">
        <f>IF(OR($J57="",$K57="",$M57="",$N57=""),"",SUM($G57,$K57,$M57,$N57))</f>
        <v/>
      </c>
      <c r="P57" s="33">
        <f>IFERROR(IF($O57="","",$O57/$E57),"")</f>
        <v/>
      </c>
      <c r="Q57" s="33">
        <f>IF(OR($J57="",$O57=""),"",$J57-$O57)</f>
        <v/>
      </c>
      <c r="R57" s="34">
        <f>IFERROR(IF($O57="","",$O57/$J57),"")</f>
        <v/>
      </c>
      <c r="S57" s="20">
        <f>IF(COUNTA($A57:$I57)=0,"",IF(COUNTBLANK($A57:$I57)&gt;0,"Conferir campos",IF(COUNTIF($A$5:$A$104,$A57)&gt;1,"Conferir ID",IF(COUNTIF('Parâmetros'!$E$4:$E$6,$I57)&lt;&gt;1,"Conferir status",IF(COUNTIF('Serviços'!$B$5:$B$104,$C57)&lt;&gt;1,"Conferir cadastro",IF(AND($I57='Parâmetros'!$E$4,OR($E57&lt;=0,$F57&lt;=0,$H57&lt;=0)),"Conferir valores",IF($I57&lt;&gt;'Parâmetros'!$E$4,"Sem apuração",IF(IFERROR($R57,0)&gt;'Parâmetros'!$B$6,"Conferir custo","OK"))))))))</f>
        <v/>
      </c>
    </row>
    <row r="58" ht="21" customHeight="1">
      <c r="A58" s="15" t="n"/>
      <c r="B58" s="16" t="n"/>
      <c r="C58" s="15" t="n"/>
      <c r="D58" s="15" t="n"/>
      <c r="E58" s="17" t="n"/>
      <c r="F58" s="17" t="n"/>
      <c r="G58" s="36" t="n"/>
      <c r="H58" s="36" t="n"/>
      <c r="I58" s="19" t="n"/>
      <c r="J58" s="32">
        <f>IF(COUNTA($A58:$I58)=0,"",IF(COUNTBLANK($A58:$I58)&gt;0,"",IF($I58='Parâmetros'!$E$4,$E58*$H58,"")))</f>
        <v/>
      </c>
      <c r="K58" s="32">
        <f>IF(COUNTA($A58:$I58)=0,"",IF(COUNTBLANK($A58:$I58)&gt;0,"",IF($I58='Parâmetros'!$E$4,$F58/60*'Parâmetros'!$B$4,"")))</f>
        <v/>
      </c>
      <c r="L58" s="37">
        <f>IF($C58="","",IFERROR(VLOOKUP($C58,'Serviços'!$B$5:$C$104,2,FALSE),""))</f>
        <v/>
      </c>
      <c r="M58" s="32">
        <f>IF(OR($J58="",$L58=""),"",$J58*$L58)</f>
        <v/>
      </c>
      <c r="N58" s="32">
        <f>IF(COUNTA($A58:$I58)=0,"",IF(COUNTBLANK($A58:$I58)&gt;0,"",IF($I58='Parâmetros'!$E$4,$F58/60*'Parâmetros'!$B$5,"")))</f>
        <v/>
      </c>
      <c r="O58" s="32">
        <f>IF(OR($J58="",$K58="",$M58="",$N58=""),"",SUM($G58,$K58,$M58,$N58))</f>
        <v/>
      </c>
      <c r="P58" s="32">
        <f>IFERROR(IF($O58="","",$O58/$E58),"")</f>
        <v/>
      </c>
      <c r="Q58" s="32">
        <f>IF(OR($J58="",$O58=""),"",$J58-$O58)</f>
        <v/>
      </c>
      <c r="R58" s="37">
        <f>IFERROR(IF($O58="","",$O58/$J58),"")</f>
        <v/>
      </c>
      <c r="S58" s="22">
        <f>IF(COUNTA($A58:$I58)=0,"",IF(COUNTBLANK($A58:$I58)&gt;0,"Conferir campos",IF(COUNTIF($A$5:$A$104,$A58)&gt;1,"Conferir ID",IF(COUNTIF('Parâmetros'!$E$4:$E$6,$I58)&lt;&gt;1,"Conferir status",IF(COUNTIF('Serviços'!$B$5:$B$104,$C58)&lt;&gt;1,"Conferir cadastro",IF(AND($I58='Parâmetros'!$E$4,OR($E58&lt;=0,$F58&lt;=0,$H58&lt;=0)),"Conferir valores",IF($I58&lt;&gt;'Parâmetros'!$E$4,"Sem apuração",IF(IFERROR($R58,0)&gt;'Parâmetros'!$B$6,"Conferir custo","OK"))))))))</f>
        <v/>
      </c>
    </row>
    <row r="59" ht="21" customHeight="1">
      <c r="A59" s="15" t="n"/>
      <c r="B59" s="16" t="n"/>
      <c r="C59" s="15" t="n"/>
      <c r="D59" s="15" t="n"/>
      <c r="E59" s="17" t="n"/>
      <c r="F59" s="17" t="n"/>
      <c r="G59" s="36" t="n"/>
      <c r="H59" s="36" t="n"/>
      <c r="I59" s="19" t="n"/>
      <c r="J59" s="33">
        <f>IF(COUNTA($A59:$I59)=0,"",IF(COUNTBLANK($A59:$I59)&gt;0,"",IF($I59='Parâmetros'!$E$4,$E59*$H59,"")))</f>
        <v/>
      </c>
      <c r="K59" s="33">
        <f>IF(COUNTA($A59:$I59)=0,"",IF(COUNTBLANK($A59:$I59)&gt;0,"",IF($I59='Parâmetros'!$E$4,$F59/60*'Parâmetros'!$B$4,"")))</f>
        <v/>
      </c>
      <c r="L59" s="34">
        <f>IF($C59="","",IFERROR(VLOOKUP($C59,'Serviços'!$B$5:$C$104,2,FALSE),""))</f>
        <v/>
      </c>
      <c r="M59" s="33">
        <f>IF(OR($J59="",$L59=""),"",$J59*$L59)</f>
        <v/>
      </c>
      <c r="N59" s="33">
        <f>IF(COUNTA($A59:$I59)=0,"",IF(COUNTBLANK($A59:$I59)&gt;0,"",IF($I59='Parâmetros'!$E$4,$F59/60*'Parâmetros'!$B$5,"")))</f>
        <v/>
      </c>
      <c r="O59" s="33">
        <f>IF(OR($J59="",$K59="",$M59="",$N59=""),"",SUM($G59,$K59,$M59,$N59))</f>
        <v/>
      </c>
      <c r="P59" s="33">
        <f>IFERROR(IF($O59="","",$O59/$E59),"")</f>
        <v/>
      </c>
      <c r="Q59" s="33">
        <f>IF(OR($J59="",$O59=""),"",$J59-$O59)</f>
        <v/>
      </c>
      <c r="R59" s="34">
        <f>IFERROR(IF($O59="","",$O59/$J59),"")</f>
        <v/>
      </c>
      <c r="S59" s="20">
        <f>IF(COUNTA($A59:$I59)=0,"",IF(COUNTBLANK($A59:$I59)&gt;0,"Conferir campos",IF(COUNTIF($A$5:$A$104,$A59)&gt;1,"Conferir ID",IF(COUNTIF('Parâmetros'!$E$4:$E$6,$I59)&lt;&gt;1,"Conferir status",IF(COUNTIF('Serviços'!$B$5:$B$104,$C59)&lt;&gt;1,"Conferir cadastro",IF(AND($I59='Parâmetros'!$E$4,OR($E59&lt;=0,$F59&lt;=0,$H59&lt;=0)),"Conferir valores",IF($I59&lt;&gt;'Parâmetros'!$E$4,"Sem apuração",IF(IFERROR($R59,0)&gt;'Parâmetros'!$B$6,"Conferir custo","OK"))))))))</f>
        <v/>
      </c>
    </row>
    <row r="60" ht="21" customHeight="1">
      <c r="A60" s="15" t="n"/>
      <c r="B60" s="16" t="n"/>
      <c r="C60" s="15" t="n"/>
      <c r="D60" s="15" t="n"/>
      <c r="E60" s="17" t="n"/>
      <c r="F60" s="17" t="n"/>
      <c r="G60" s="36" t="n"/>
      <c r="H60" s="36" t="n"/>
      <c r="I60" s="19" t="n"/>
      <c r="J60" s="32">
        <f>IF(COUNTA($A60:$I60)=0,"",IF(COUNTBLANK($A60:$I60)&gt;0,"",IF($I60='Parâmetros'!$E$4,$E60*$H60,"")))</f>
        <v/>
      </c>
      <c r="K60" s="32">
        <f>IF(COUNTA($A60:$I60)=0,"",IF(COUNTBLANK($A60:$I60)&gt;0,"",IF($I60='Parâmetros'!$E$4,$F60/60*'Parâmetros'!$B$4,"")))</f>
        <v/>
      </c>
      <c r="L60" s="37">
        <f>IF($C60="","",IFERROR(VLOOKUP($C60,'Serviços'!$B$5:$C$104,2,FALSE),""))</f>
        <v/>
      </c>
      <c r="M60" s="32">
        <f>IF(OR($J60="",$L60=""),"",$J60*$L60)</f>
        <v/>
      </c>
      <c r="N60" s="32">
        <f>IF(COUNTA($A60:$I60)=0,"",IF(COUNTBLANK($A60:$I60)&gt;0,"",IF($I60='Parâmetros'!$E$4,$F60/60*'Parâmetros'!$B$5,"")))</f>
        <v/>
      </c>
      <c r="O60" s="32">
        <f>IF(OR($J60="",$K60="",$M60="",$N60=""),"",SUM($G60,$K60,$M60,$N60))</f>
        <v/>
      </c>
      <c r="P60" s="32">
        <f>IFERROR(IF($O60="","",$O60/$E60),"")</f>
        <v/>
      </c>
      <c r="Q60" s="32">
        <f>IF(OR($J60="",$O60=""),"",$J60-$O60)</f>
        <v/>
      </c>
      <c r="R60" s="37">
        <f>IFERROR(IF($O60="","",$O60/$J60),"")</f>
        <v/>
      </c>
      <c r="S60" s="22">
        <f>IF(COUNTA($A60:$I60)=0,"",IF(COUNTBLANK($A60:$I60)&gt;0,"Conferir campos",IF(COUNTIF($A$5:$A$104,$A60)&gt;1,"Conferir ID",IF(COUNTIF('Parâmetros'!$E$4:$E$6,$I60)&lt;&gt;1,"Conferir status",IF(COUNTIF('Serviços'!$B$5:$B$104,$C60)&lt;&gt;1,"Conferir cadastro",IF(AND($I60='Parâmetros'!$E$4,OR($E60&lt;=0,$F60&lt;=0,$H60&lt;=0)),"Conferir valores",IF($I60&lt;&gt;'Parâmetros'!$E$4,"Sem apuração",IF(IFERROR($R60,0)&gt;'Parâmetros'!$B$6,"Conferir custo","OK"))))))))</f>
        <v/>
      </c>
    </row>
    <row r="61" ht="21" customHeight="1">
      <c r="A61" s="15" t="n"/>
      <c r="B61" s="16" t="n"/>
      <c r="C61" s="15" t="n"/>
      <c r="D61" s="15" t="n"/>
      <c r="E61" s="17" t="n"/>
      <c r="F61" s="17" t="n"/>
      <c r="G61" s="36" t="n"/>
      <c r="H61" s="36" t="n"/>
      <c r="I61" s="19" t="n"/>
      <c r="J61" s="33">
        <f>IF(COUNTA($A61:$I61)=0,"",IF(COUNTBLANK($A61:$I61)&gt;0,"",IF($I61='Parâmetros'!$E$4,$E61*$H61,"")))</f>
        <v/>
      </c>
      <c r="K61" s="33">
        <f>IF(COUNTA($A61:$I61)=0,"",IF(COUNTBLANK($A61:$I61)&gt;0,"",IF($I61='Parâmetros'!$E$4,$F61/60*'Parâmetros'!$B$4,"")))</f>
        <v/>
      </c>
      <c r="L61" s="34">
        <f>IF($C61="","",IFERROR(VLOOKUP($C61,'Serviços'!$B$5:$C$104,2,FALSE),""))</f>
        <v/>
      </c>
      <c r="M61" s="33">
        <f>IF(OR($J61="",$L61=""),"",$J61*$L61)</f>
        <v/>
      </c>
      <c r="N61" s="33">
        <f>IF(COUNTA($A61:$I61)=0,"",IF(COUNTBLANK($A61:$I61)&gt;0,"",IF($I61='Parâmetros'!$E$4,$F61/60*'Parâmetros'!$B$5,"")))</f>
        <v/>
      </c>
      <c r="O61" s="33">
        <f>IF(OR($J61="",$K61="",$M61="",$N61=""),"",SUM($G61,$K61,$M61,$N61))</f>
        <v/>
      </c>
      <c r="P61" s="33">
        <f>IFERROR(IF($O61="","",$O61/$E61),"")</f>
        <v/>
      </c>
      <c r="Q61" s="33">
        <f>IF(OR($J61="",$O61=""),"",$J61-$O61)</f>
        <v/>
      </c>
      <c r="R61" s="34">
        <f>IFERROR(IF($O61="","",$O61/$J61),"")</f>
        <v/>
      </c>
      <c r="S61" s="20">
        <f>IF(COUNTA($A61:$I61)=0,"",IF(COUNTBLANK($A61:$I61)&gt;0,"Conferir campos",IF(COUNTIF($A$5:$A$104,$A61)&gt;1,"Conferir ID",IF(COUNTIF('Parâmetros'!$E$4:$E$6,$I61)&lt;&gt;1,"Conferir status",IF(COUNTIF('Serviços'!$B$5:$B$104,$C61)&lt;&gt;1,"Conferir cadastro",IF(AND($I61='Parâmetros'!$E$4,OR($E61&lt;=0,$F61&lt;=0,$H61&lt;=0)),"Conferir valores",IF($I61&lt;&gt;'Parâmetros'!$E$4,"Sem apuração",IF(IFERROR($R61,0)&gt;'Parâmetros'!$B$6,"Conferir custo","OK"))))))))</f>
        <v/>
      </c>
    </row>
    <row r="62" ht="21" customHeight="1">
      <c r="A62" s="15" t="n"/>
      <c r="B62" s="16" t="n"/>
      <c r="C62" s="15" t="n"/>
      <c r="D62" s="15" t="n"/>
      <c r="E62" s="17" t="n"/>
      <c r="F62" s="17" t="n"/>
      <c r="G62" s="36" t="n"/>
      <c r="H62" s="36" t="n"/>
      <c r="I62" s="19" t="n"/>
      <c r="J62" s="32">
        <f>IF(COUNTA($A62:$I62)=0,"",IF(COUNTBLANK($A62:$I62)&gt;0,"",IF($I62='Parâmetros'!$E$4,$E62*$H62,"")))</f>
        <v/>
      </c>
      <c r="K62" s="32">
        <f>IF(COUNTA($A62:$I62)=0,"",IF(COUNTBLANK($A62:$I62)&gt;0,"",IF($I62='Parâmetros'!$E$4,$F62/60*'Parâmetros'!$B$4,"")))</f>
        <v/>
      </c>
      <c r="L62" s="37">
        <f>IF($C62="","",IFERROR(VLOOKUP($C62,'Serviços'!$B$5:$C$104,2,FALSE),""))</f>
        <v/>
      </c>
      <c r="M62" s="32">
        <f>IF(OR($J62="",$L62=""),"",$J62*$L62)</f>
        <v/>
      </c>
      <c r="N62" s="32">
        <f>IF(COUNTA($A62:$I62)=0,"",IF(COUNTBLANK($A62:$I62)&gt;0,"",IF($I62='Parâmetros'!$E$4,$F62/60*'Parâmetros'!$B$5,"")))</f>
        <v/>
      </c>
      <c r="O62" s="32">
        <f>IF(OR($J62="",$K62="",$M62="",$N62=""),"",SUM($G62,$K62,$M62,$N62))</f>
        <v/>
      </c>
      <c r="P62" s="32">
        <f>IFERROR(IF($O62="","",$O62/$E62),"")</f>
        <v/>
      </c>
      <c r="Q62" s="32">
        <f>IF(OR($J62="",$O62=""),"",$J62-$O62)</f>
        <v/>
      </c>
      <c r="R62" s="37">
        <f>IFERROR(IF($O62="","",$O62/$J62),"")</f>
        <v/>
      </c>
      <c r="S62" s="22">
        <f>IF(COUNTA($A62:$I62)=0,"",IF(COUNTBLANK($A62:$I62)&gt;0,"Conferir campos",IF(COUNTIF($A$5:$A$104,$A62)&gt;1,"Conferir ID",IF(COUNTIF('Parâmetros'!$E$4:$E$6,$I62)&lt;&gt;1,"Conferir status",IF(COUNTIF('Serviços'!$B$5:$B$104,$C62)&lt;&gt;1,"Conferir cadastro",IF(AND($I62='Parâmetros'!$E$4,OR($E62&lt;=0,$F62&lt;=0,$H62&lt;=0)),"Conferir valores",IF($I62&lt;&gt;'Parâmetros'!$E$4,"Sem apuração",IF(IFERROR($R62,0)&gt;'Parâmetros'!$B$6,"Conferir custo","OK"))))))))</f>
        <v/>
      </c>
    </row>
    <row r="63" ht="21" customHeight="1">
      <c r="A63" s="15" t="n"/>
      <c r="B63" s="16" t="n"/>
      <c r="C63" s="15" t="n"/>
      <c r="D63" s="15" t="n"/>
      <c r="E63" s="17" t="n"/>
      <c r="F63" s="17" t="n"/>
      <c r="G63" s="36" t="n"/>
      <c r="H63" s="36" t="n"/>
      <c r="I63" s="19" t="n"/>
      <c r="J63" s="33">
        <f>IF(COUNTA($A63:$I63)=0,"",IF(COUNTBLANK($A63:$I63)&gt;0,"",IF($I63='Parâmetros'!$E$4,$E63*$H63,"")))</f>
        <v/>
      </c>
      <c r="K63" s="33">
        <f>IF(COUNTA($A63:$I63)=0,"",IF(COUNTBLANK($A63:$I63)&gt;0,"",IF($I63='Parâmetros'!$E$4,$F63/60*'Parâmetros'!$B$4,"")))</f>
        <v/>
      </c>
      <c r="L63" s="34">
        <f>IF($C63="","",IFERROR(VLOOKUP($C63,'Serviços'!$B$5:$C$104,2,FALSE),""))</f>
        <v/>
      </c>
      <c r="M63" s="33">
        <f>IF(OR($J63="",$L63=""),"",$J63*$L63)</f>
        <v/>
      </c>
      <c r="N63" s="33">
        <f>IF(COUNTA($A63:$I63)=0,"",IF(COUNTBLANK($A63:$I63)&gt;0,"",IF($I63='Parâmetros'!$E$4,$F63/60*'Parâmetros'!$B$5,"")))</f>
        <v/>
      </c>
      <c r="O63" s="33">
        <f>IF(OR($J63="",$K63="",$M63="",$N63=""),"",SUM($G63,$K63,$M63,$N63))</f>
        <v/>
      </c>
      <c r="P63" s="33">
        <f>IFERROR(IF($O63="","",$O63/$E63),"")</f>
        <v/>
      </c>
      <c r="Q63" s="33">
        <f>IF(OR($J63="",$O63=""),"",$J63-$O63)</f>
        <v/>
      </c>
      <c r="R63" s="34">
        <f>IFERROR(IF($O63="","",$O63/$J63),"")</f>
        <v/>
      </c>
      <c r="S63" s="20">
        <f>IF(COUNTA($A63:$I63)=0,"",IF(COUNTBLANK($A63:$I63)&gt;0,"Conferir campos",IF(COUNTIF($A$5:$A$104,$A63)&gt;1,"Conferir ID",IF(COUNTIF('Parâmetros'!$E$4:$E$6,$I63)&lt;&gt;1,"Conferir status",IF(COUNTIF('Serviços'!$B$5:$B$104,$C63)&lt;&gt;1,"Conferir cadastro",IF(AND($I63='Parâmetros'!$E$4,OR($E63&lt;=0,$F63&lt;=0,$H63&lt;=0)),"Conferir valores",IF($I63&lt;&gt;'Parâmetros'!$E$4,"Sem apuração",IF(IFERROR($R63,0)&gt;'Parâmetros'!$B$6,"Conferir custo","OK"))))))))</f>
        <v/>
      </c>
    </row>
    <row r="64" ht="21" customHeight="1">
      <c r="A64" s="15" t="n"/>
      <c r="B64" s="16" t="n"/>
      <c r="C64" s="15" t="n"/>
      <c r="D64" s="15" t="n"/>
      <c r="E64" s="17" t="n"/>
      <c r="F64" s="17" t="n"/>
      <c r="G64" s="36" t="n"/>
      <c r="H64" s="36" t="n"/>
      <c r="I64" s="19" t="n"/>
      <c r="J64" s="32">
        <f>IF(COUNTA($A64:$I64)=0,"",IF(COUNTBLANK($A64:$I64)&gt;0,"",IF($I64='Parâmetros'!$E$4,$E64*$H64,"")))</f>
        <v/>
      </c>
      <c r="K64" s="32">
        <f>IF(COUNTA($A64:$I64)=0,"",IF(COUNTBLANK($A64:$I64)&gt;0,"",IF($I64='Parâmetros'!$E$4,$F64/60*'Parâmetros'!$B$4,"")))</f>
        <v/>
      </c>
      <c r="L64" s="37">
        <f>IF($C64="","",IFERROR(VLOOKUP($C64,'Serviços'!$B$5:$C$104,2,FALSE),""))</f>
        <v/>
      </c>
      <c r="M64" s="32">
        <f>IF(OR($J64="",$L64=""),"",$J64*$L64)</f>
        <v/>
      </c>
      <c r="N64" s="32">
        <f>IF(COUNTA($A64:$I64)=0,"",IF(COUNTBLANK($A64:$I64)&gt;0,"",IF($I64='Parâmetros'!$E$4,$F64/60*'Parâmetros'!$B$5,"")))</f>
        <v/>
      </c>
      <c r="O64" s="32">
        <f>IF(OR($J64="",$K64="",$M64="",$N64=""),"",SUM($G64,$K64,$M64,$N64))</f>
        <v/>
      </c>
      <c r="P64" s="32">
        <f>IFERROR(IF($O64="","",$O64/$E64),"")</f>
        <v/>
      </c>
      <c r="Q64" s="32">
        <f>IF(OR($J64="",$O64=""),"",$J64-$O64)</f>
        <v/>
      </c>
      <c r="R64" s="37">
        <f>IFERROR(IF($O64="","",$O64/$J64),"")</f>
        <v/>
      </c>
      <c r="S64" s="22">
        <f>IF(COUNTA($A64:$I64)=0,"",IF(COUNTBLANK($A64:$I64)&gt;0,"Conferir campos",IF(COUNTIF($A$5:$A$104,$A64)&gt;1,"Conferir ID",IF(COUNTIF('Parâmetros'!$E$4:$E$6,$I64)&lt;&gt;1,"Conferir status",IF(COUNTIF('Serviços'!$B$5:$B$104,$C64)&lt;&gt;1,"Conferir cadastro",IF(AND($I64='Parâmetros'!$E$4,OR($E64&lt;=0,$F64&lt;=0,$H64&lt;=0)),"Conferir valores",IF($I64&lt;&gt;'Parâmetros'!$E$4,"Sem apuração",IF(IFERROR($R64,0)&gt;'Parâmetros'!$B$6,"Conferir custo","OK"))))))))</f>
        <v/>
      </c>
    </row>
    <row r="65" ht="21" customHeight="1">
      <c r="A65" s="15" t="n"/>
      <c r="B65" s="16" t="n"/>
      <c r="C65" s="15" t="n"/>
      <c r="D65" s="15" t="n"/>
      <c r="E65" s="17" t="n"/>
      <c r="F65" s="17" t="n"/>
      <c r="G65" s="36" t="n"/>
      <c r="H65" s="36" t="n"/>
      <c r="I65" s="19" t="n"/>
      <c r="J65" s="33">
        <f>IF(COUNTA($A65:$I65)=0,"",IF(COUNTBLANK($A65:$I65)&gt;0,"",IF($I65='Parâmetros'!$E$4,$E65*$H65,"")))</f>
        <v/>
      </c>
      <c r="K65" s="33">
        <f>IF(COUNTA($A65:$I65)=0,"",IF(COUNTBLANK($A65:$I65)&gt;0,"",IF($I65='Parâmetros'!$E$4,$F65/60*'Parâmetros'!$B$4,"")))</f>
        <v/>
      </c>
      <c r="L65" s="34">
        <f>IF($C65="","",IFERROR(VLOOKUP($C65,'Serviços'!$B$5:$C$104,2,FALSE),""))</f>
        <v/>
      </c>
      <c r="M65" s="33">
        <f>IF(OR($J65="",$L65=""),"",$J65*$L65)</f>
        <v/>
      </c>
      <c r="N65" s="33">
        <f>IF(COUNTA($A65:$I65)=0,"",IF(COUNTBLANK($A65:$I65)&gt;0,"",IF($I65='Parâmetros'!$E$4,$F65/60*'Parâmetros'!$B$5,"")))</f>
        <v/>
      </c>
      <c r="O65" s="33">
        <f>IF(OR($J65="",$K65="",$M65="",$N65=""),"",SUM($G65,$K65,$M65,$N65))</f>
        <v/>
      </c>
      <c r="P65" s="33">
        <f>IFERROR(IF($O65="","",$O65/$E65),"")</f>
        <v/>
      </c>
      <c r="Q65" s="33">
        <f>IF(OR($J65="",$O65=""),"",$J65-$O65)</f>
        <v/>
      </c>
      <c r="R65" s="34">
        <f>IFERROR(IF($O65="","",$O65/$J65),"")</f>
        <v/>
      </c>
      <c r="S65" s="20">
        <f>IF(COUNTA($A65:$I65)=0,"",IF(COUNTBLANK($A65:$I65)&gt;0,"Conferir campos",IF(COUNTIF($A$5:$A$104,$A65)&gt;1,"Conferir ID",IF(COUNTIF('Parâmetros'!$E$4:$E$6,$I65)&lt;&gt;1,"Conferir status",IF(COUNTIF('Serviços'!$B$5:$B$104,$C65)&lt;&gt;1,"Conferir cadastro",IF(AND($I65='Parâmetros'!$E$4,OR($E65&lt;=0,$F65&lt;=0,$H65&lt;=0)),"Conferir valores",IF($I65&lt;&gt;'Parâmetros'!$E$4,"Sem apuração",IF(IFERROR($R65,0)&gt;'Parâmetros'!$B$6,"Conferir custo","OK"))))))))</f>
        <v/>
      </c>
    </row>
    <row r="66" ht="21" customHeight="1">
      <c r="A66" s="15" t="n"/>
      <c r="B66" s="16" t="n"/>
      <c r="C66" s="15" t="n"/>
      <c r="D66" s="15" t="n"/>
      <c r="E66" s="17" t="n"/>
      <c r="F66" s="17" t="n"/>
      <c r="G66" s="36" t="n"/>
      <c r="H66" s="36" t="n"/>
      <c r="I66" s="19" t="n"/>
      <c r="J66" s="32">
        <f>IF(COUNTA($A66:$I66)=0,"",IF(COUNTBLANK($A66:$I66)&gt;0,"",IF($I66='Parâmetros'!$E$4,$E66*$H66,"")))</f>
        <v/>
      </c>
      <c r="K66" s="32">
        <f>IF(COUNTA($A66:$I66)=0,"",IF(COUNTBLANK($A66:$I66)&gt;0,"",IF($I66='Parâmetros'!$E$4,$F66/60*'Parâmetros'!$B$4,"")))</f>
        <v/>
      </c>
      <c r="L66" s="37">
        <f>IF($C66="","",IFERROR(VLOOKUP($C66,'Serviços'!$B$5:$C$104,2,FALSE),""))</f>
        <v/>
      </c>
      <c r="M66" s="32">
        <f>IF(OR($J66="",$L66=""),"",$J66*$L66)</f>
        <v/>
      </c>
      <c r="N66" s="32">
        <f>IF(COUNTA($A66:$I66)=0,"",IF(COUNTBLANK($A66:$I66)&gt;0,"",IF($I66='Parâmetros'!$E$4,$F66/60*'Parâmetros'!$B$5,"")))</f>
        <v/>
      </c>
      <c r="O66" s="32">
        <f>IF(OR($J66="",$K66="",$M66="",$N66=""),"",SUM($G66,$K66,$M66,$N66))</f>
        <v/>
      </c>
      <c r="P66" s="32">
        <f>IFERROR(IF($O66="","",$O66/$E66),"")</f>
        <v/>
      </c>
      <c r="Q66" s="32">
        <f>IF(OR($J66="",$O66=""),"",$J66-$O66)</f>
        <v/>
      </c>
      <c r="R66" s="37">
        <f>IFERROR(IF($O66="","",$O66/$J66),"")</f>
        <v/>
      </c>
      <c r="S66" s="22">
        <f>IF(COUNTA($A66:$I66)=0,"",IF(COUNTBLANK($A66:$I66)&gt;0,"Conferir campos",IF(COUNTIF($A$5:$A$104,$A66)&gt;1,"Conferir ID",IF(COUNTIF('Parâmetros'!$E$4:$E$6,$I66)&lt;&gt;1,"Conferir status",IF(COUNTIF('Serviços'!$B$5:$B$104,$C66)&lt;&gt;1,"Conferir cadastro",IF(AND($I66='Parâmetros'!$E$4,OR($E66&lt;=0,$F66&lt;=0,$H66&lt;=0)),"Conferir valores",IF($I66&lt;&gt;'Parâmetros'!$E$4,"Sem apuração",IF(IFERROR($R66,0)&gt;'Parâmetros'!$B$6,"Conferir custo","OK"))))))))</f>
        <v/>
      </c>
    </row>
    <row r="67" ht="21" customHeight="1">
      <c r="A67" s="15" t="n"/>
      <c r="B67" s="16" t="n"/>
      <c r="C67" s="15" t="n"/>
      <c r="D67" s="15" t="n"/>
      <c r="E67" s="17" t="n"/>
      <c r="F67" s="17" t="n"/>
      <c r="G67" s="36" t="n"/>
      <c r="H67" s="36" t="n"/>
      <c r="I67" s="19" t="n"/>
      <c r="J67" s="33">
        <f>IF(COUNTA($A67:$I67)=0,"",IF(COUNTBLANK($A67:$I67)&gt;0,"",IF($I67='Parâmetros'!$E$4,$E67*$H67,"")))</f>
        <v/>
      </c>
      <c r="K67" s="33">
        <f>IF(COUNTA($A67:$I67)=0,"",IF(COUNTBLANK($A67:$I67)&gt;0,"",IF($I67='Parâmetros'!$E$4,$F67/60*'Parâmetros'!$B$4,"")))</f>
        <v/>
      </c>
      <c r="L67" s="34">
        <f>IF($C67="","",IFERROR(VLOOKUP($C67,'Serviços'!$B$5:$C$104,2,FALSE),""))</f>
        <v/>
      </c>
      <c r="M67" s="33">
        <f>IF(OR($J67="",$L67=""),"",$J67*$L67)</f>
        <v/>
      </c>
      <c r="N67" s="33">
        <f>IF(COUNTA($A67:$I67)=0,"",IF(COUNTBLANK($A67:$I67)&gt;0,"",IF($I67='Parâmetros'!$E$4,$F67/60*'Parâmetros'!$B$5,"")))</f>
        <v/>
      </c>
      <c r="O67" s="33">
        <f>IF(OR($J67="",$K67="",$M67="",$N67=""),"",SUM($G67,$K67,$M67,$N67))</f>
        <v/>
      </c>
      <c r="P67" s="33">
        <f>IFERROR(IF($O67="","",$O67/$E67),"")</f>
        <v/>
      </c>
      <c r="Q67" s="33">
        <f>IF(OR($J67="",$O67=""),"",$J67-$O67)</f>
        <v/>
      </c>
      <c r="R67" s="34">
        <f>IFERROR(IF($O67="","",$O67/$J67),"")</f>
        <v/>
      </c>
      <c r="S67" s="20">
        <f>IF(COUNTA($A67:$I67)=0,"",IF(COUNTBLANK($A67:$I67)&gt;0,"Conferir campos",IF(COUNTIF($A$5:$A$104,$A67)&gt;1,"Conferir ID",IF(COUNTIF('Parâmetros'!$E$4:$E$6,$I67)&lt;&gt;1,"Conferir status",IF(COUNTIF('Serviços'!$B$5:$B$104,$C67)&lt;&gt;1,"Conferir cadastro",IF(AND($I67='Parâmetros'!$E$4,OR($E67&lt;=0,$F67&lt;=0,$H67&lt;=0)),"Conferir valores",IF($I67&lt;&gt;'Parâmetros'!$E$4,"Sem apuração",IF(IFERROR($R67,0)&gt;'Parâmetros'!$B$6,"Conferir custo","OK"))))))))</f>
        <v/>
      </c>
    </row>
    <row r="68" ht="21" customHeight="1">
      <c r="A68" s="15" t="n"/>
      <c r="B68" s="16" t="n"/>
      <c r="C68" s="15" t="n"/>
      <c r="D68" s="15" t="n"/>
      <c r="E68" s="17" t="n"/>
      <c r="F68" s="17" t="n"/>
      <c r="G68" s="36" t="n"/>
      <c r="H68" s="36" t="n"/>
      <c r="I68" s="19" t="n"/>
      <c r="J68" s="32">
        <f>IF(COUNTA($A68:$I68)=0,"",IF(COUNTBLANK($A68:$I68)&gt;0,"",IF($I68='Parâmetros'!$E$4,$E68*$H68,"")))</f>
        <v/>
      </c>
      <c r="K68" s="32">
        <f>IF(COUNTA($A68:$I68)=0,"",IF(COUNTBLANK($A68:$I68)&gt;0,"",IF($I68='Parâmetros'!$E$4,$F68/60*'Parâmetros'!$B$4,"")))</f>
        <v/>
      </c>
      <c r="L68" s="37">
        <f>IF($C68="","",IFERROR(VLOOKUP($C68,'Serviços'!$B$5:$C$104,2,FALSE),""))</f>
        <v/>
      </c>
      <c r="M68" s="32">
        <f>IF(OR($J68="",$L68=""),"",$J68*$L68)</f>
        <v/>
      </c>
      <c r="N68" s="32">
        <f>IF(COUNTA($A68:$I68)=0,"",IF(COUNTBLANK($A68:$I68)&gt;0,"",IF($I68='Parâmetros'!$E$4,$F68/60*'Parâmetros'!$B$5,"")))</f>
        <v/>
      </c>
      <c r="O68" s="32">
        <f>IF(OR($J68="",$K68="",$M68="",$N68=""),"",SUM($G68,$K68,$M68,$N68))</f>
        <v/>
      </c>
      <c r="P68" s="32">
        <f>IFERROR(IF($O68="","",$O68/$E68),"")</f>
        <v/>
      </c>
      <c r="Q68" s="32">
        <f>IF(OR($J68="",$O68=""),"",$J68-$O68)</f>
        <v/>
      </c>
      <c r="R68" s="37">
        <f>IFERROR(IF($O68="","",$O68/$J68),"")</f>
        <v/>
      </c>
      <c r="S68" s="22">
        <f>IF(COUNTA($A68:$I68)=0,"",IF(COUNTBLANK($A68:$I68)&gt;0,"Conferir campos",IF(COUNTIF($A$5:$A$104,$A68)&gt;1,"Conferir ID",IF(COUNTIF('Parâmetros'!$E$4:$E$6,$I68)&lt;&gt;1,"Conferir status",IF(COUNTIF('Serviços'!$B$5:$B$104,$C68)&lt;&gt;1,"Conferir cadastro",IF(AND($I68='Parâmetros'!$E$4,OR($E68&lt;=0,$F68&lt;=0,$H68&lt;=0)),"Conferir valores",IF($I68&lt;&gt;'Parâmetros'!$E$4,"Sem apuração",IF(IFERROR($R68,0)&gt;'Parâmetros'!$B$6,"Conferir custo","OK"))))))))</f>
        <v/>
      </c>
    </row>
    <row r="69" ht="21" customHeight="1">
      <c r="A69" s="15" t="n"/>
      <c r="B69" s="16" t="n"/>
      <c r="C69" s="15" t="n"/>
      <c r="D69" s="15" t="n"/>
      <c r="E69" s="17" t="n"/>
      <c r="F69" s="17" t="n"/>
      <c r="G69" s="36" t="n"/>
      <c r="H69" s="36" t="n"/>
      <c r="I69" s="19" t="n"/>
      <c r="J69" s="33">
        <f>IF(COUNTA($A69:$I69)=0,"",IF(COUNTBLANK($A69:$I69)&gt;0,"",IF($I69='Parâmetros'!$E$4,$E69*$H69,"")))</f>
        <v/>
      </c>
      <c r="K69" s="33">
        <f>IF(COUNTA($A69:$I69)=0,"",IF(COUNTBLANK($A69:$I69)&gt;0,"",IF($I69='Parâmetros'!$E$4,$F69/60*'Parâmetros'!$B$4,"")))</f>
        <v/>
      </c>
      <c r="L69" s="34">
        <f>IF($C69="","",IFERROR(VLOOKUP($C69,'Serviços'!$B$5:$C$104,2,FALSE),""))</f>
        <v/>
      </c>
      <c r="M69" s="33">
        <f>IF(OR($J69="",$L69=""),"",$J69*$L69)</f>
        <v/>
      </c>
      <c r="N69" s="33">
        <f>IF(COUNTA($A69:$I69)=0,"",IF(COUNTBLANK($A69:$I69)&gt;0,"",IF($I69='Parâmetros'!$E$4,$F69/60*'Parâmetros'!$B$5,"")))</f>
        <v/>
      </c>
      <c r="O69" s="33">
        <f>IF(OR($J69="",$K69="",$M69="",$N69=""),"",SUM($G69,$K69,$M69,$N69))</f>
        <v/>
      </c>
      <c r="P69" s="33">
        <f>IFERROR(IF($O69="","",$O69/$E69),"")</f>
        <v/>
      </c>
      <c r="Q69" s="33">
        <f>IF(OR($J69="",$O69=""),"",$J69-$O69)</f>
        <v/>
      </c>
      <c r="R69" s="34">
        <f>IFERROR(IF($O69="","",$O69/$J69),"")</f>
        <v/>
      </c>
      <c r="S69" s="20">
        <f>IF(COUNTA($A69:$I69)=0,"",IF(COUNTBLANK($A69:$I69)&gt;0,"Conferir campos",IF(COUNTIF($A$5:$A$104,$A69)&gt;1,"Conferir ID",IF(COUNTIF('Parâmetros'!$E$4:$E$6,$I69)&lt;&gt;1,"Conferir status",IF(COUNTIF('Serviços'!$B$5:$B$104,$C69)&lt;&gt;1,"Conferir cadastro",IF(AND($I69='Parâmetros'!$E$4,OR($E69&lt;=0,$F69&lt;=0,$H69&lt;=0)),"Conferir valores",IF($I69&lt;&gt;'Parâmetros'!$E$4,"Sem apuração",IF(IFERROR($R69,0)&gt;'Parâmetros'!$B$6,"Conferir custo","OK"))))))))</f>
        <v/>
      </c>
    </row>
    <row r="70" ht="21" customHeight="1">
      <c r="A70" s="15" t="n"/>
      <c r="B70" s="16" t="n"/>
      <c r="C70" s="15" t="n"/>
      <c r="D70" s="15" t="n"/>
      <c r="E70" s="17" t="n"/>
      <c r="F70" s="17" t="n"/>
      <c r="G70" s="36" t="n"/>
      <c r="H70" s="36" t="n"/>
      <c r="I70" s="19" t="n"/>
      <c r="J70" s="32">
        <f>IF(COUNTA($A70:$I70)=0,"",IF(COUNTBLANK($A70:$I70)&gt;0,"",IF($I70='Parâmetros'!$E$4,$E70*$H70,"")))</f>
        <v/>
      </c>
      <c r="K70" s="32">
        <f>IF(COUNTA($A70:$I70)=0,"",IF(COUNTBLANK($A70:$I70)&gt;0,"",IF($I70='Parâmetros'!$E$4,$F70/60*'Parâmetros'!$B$4,"")))</f>
        <v/>
      </c>
      <c r="L70" s="37">
        <f>IF($C70="","",IFERROR(VLOOKUP($C70,'Serviços'!$B$5:$C$104,2,FALSE),""))</f>
        <v/>
      </c>
      <c r="M70" s="32">
        <f>IF(OR($J70="",$L70=""),"",$J70*$L70)</f>
        <v/>
      </c>
      <c r="N70" s="32">
        <f>IF(COUNTA($A70:$I70)=0,"",IF(COUNTBLANK($A70:$I70)&gt;0,"",IF($I70='Parâmetros'!$E$4,$F70/60*'Parâmetros'!$B$5,"")))</f>
        <v/>
      </c>
      <c r="O70" s="32">
        <f>IF(OR($J70="",$K70="",$M70="",$N70=""),"",SUM($G70,$K70,$M70,$N70))</f>
        <v/>
      </c>
      <c r="P70" s="32">
        <f>IFERROR(IF($O70="","",$O70/$E70),"")</f>
        <v/>
      </c>
      <c r="Q70" s="32">
        <f>IF(OR($J70="",$O70=""),"",$J70-$O70)</f>
        <v/>
      </c>
      <c r="R70" s="37">
        <f>IFERROR(IF($O70="","",$O70/$J70),"")</f>
        <v/>
      </c>
      <c r="S70" s="22">
        <f>IF(COUNTA($A70:$I70)=0,"",IF(COUNTBLANK($A70:$I70)&gt;0,"Conferir campos",IF(COUNTIF($A$5:$A$104,$A70)&gt;1,"Conferir ID",IF(COUNTIF('Parâmetros'!$E$4:$E$6,$I70)&lt;&gt;1,"Conferir status",IF(COUNTIF('Serviços'!$B$5:$B$104,$C70)&lt;&gt;1,"Conferir cadastro",IF(AND($I70='Parâmetros'!$E$4,OR($E70&lt;=0,$F70&lt;=0,$H70&lt;=0)),"Conferir valores",IF($I70&lt;&gt;'Parâmetros'!$E$4,"Sem apuração",IF(IFERROR($R70,0)&gt;'Parâmetros'!$B$6,"Conferir custo","OK"))))))))</f>
        <v/>
      </c>
    </row>
    <row r="71" ht="21" customHeight="1">
      <c r="A71" s="15" t="n"/>
      <c r="B71" s="16" t="n"/>
      <c r="C71" s="15" t="n"/>
      <c r="D71" s="15" t="n"/>
      <c r="E71" s="17" t="n"/>
      <c r="F71" s="17" t="n"/>
      <c r="G71" s="36" t="n"/>
      <c r="H71" s="36" t="n"/>
      <c r="I71" s="19" t="n"/>
      <c r="J71" s="33">
        <f>IF(COUNTA($A71:$I71)=0,"",IF(COUNTBLANK($A71:$I71)&gt;0,"",IF($I71='Parâmetros'!$E$4,$E71*$H71,"")))</f>
        <v/>
      </c>
      <c r="K71" s="33">
        <f>IF(COUNTA($A71:$I71)=0,"",IF(COUNTBLANK($A71:$I71)&gt;0,"",IF($I71='Parâmetros'!$E$4,$F71/60*'Parâmetros'!$B$4,"")))</f>
        <v/>
      </c>
      <c r="L71" s="34">
        <f>IF($C71="","",IFERROR(VLOOKUP($C71,'Serviços'!$B$5:$C$104,2,FALSE),""))</f>
        <v/>
      </c>
      <c r="M71" s="33">
        <f>IF(OR($J71="",$L71=""),"",$J71*$L71)</f>
        <v/>
      </c>
      <c r="N71" s="33">
        <f>IF(COUNTA($A71:$I71)=0,"",IF(COUNTBLANK($A71:$I71)&gt;0,"",IF($I71='Parâmetros'!$E$4,$F71/60*'Parâmetros'!$B$5,"")))</f>
        <v/>
      </c>
      <c r="O71" s="33">
        <f>IF(OR($J71="",$K71="",$M71="",$N71=""),"",SUM($G71,$K71,$M71,$N71))</f>
        <v/>
      </c>
      <c r="P71" s="33">
        <f>IFERROR(IF($O71="","",$O71/$E71),"")</f>
        <v/>
      </c>
      <c r="Q71" s="33">
        <f>IF(OR($J71="",$O71=""),"",$J71-$O71)</f>
        <v/>
      </c>
      <c r="R71" s="34">
        <f>IFERROR(IF($O71="","",$O71/$J71),"")</f>
        <v/>
      </c>
      <c r="S71" s="20">
        <f>IF(COUNTA($A71:$I71)=0,"",IF(COUNTBLANK($A71:$I71)&gt;0,"Conferir campos",IF(COUNTIF($A$5:$A$104,$A71)&gt;1,"Conferir ID",IF(COUNTIF('Parâmetros'!$E$4:$E$6,$I71)&lt;&gt;1,"Conferir status",IF(COUNTIF('Serviços'!$B$5:$B$104,$C71)&lt;&gt;1,"Conferir cadastro",IF(AND($I71='Parâmetros'!$E$4,OR($E71&lt;=0,$F71&lt;=0,$H71&lt;=0)),"Conferir valores",IF($I71&lt;&gt;'Parâmetros'!$E$4,"Sem apuração",IF(IFERROR($R71,0)&gt;'Parâmetros'!$B$6,"Conferir custo","OK"))))))))</f>
        <v/>
      </c>
    </row>
    <row r="72" ht="21" customHeight="1">
      <c r="A72" s="15" t="n"/>
      <c r="B72" s="16" t="n"/>
      <c r="C72" s="15" t="n"/>
      <c r="D72" s="15" t="n"/>
      <c r="E72" s="17" t="n"/>
      <c r="F72" s="17" t="n"/>
      <c r="G72" s="36" t="n"/>
      <c r="H72" s="36" t="n"/>
      <c r="I72" s="19" t="n"/>
      <c r="J72" s="32">
        <f>IF(COUNTA($A72:$I72)=0,"",IF(COUNTBLANK($A72:$I72)&gt;0,"",IF($I72='Parâmetros'!$E$4,$E72*$H72,"")))</f>
        <v/>
      </c>
      <c r="K72" s="32">
        <f>IF(COUNTA($A72:$I72)=0,"",IF(COUNTBLANK($A72:$I72)&gt;0,"",IF($I72='Parâmetros'!$E$4,$F72/60*'Parâmetros'!$B$4,"")))</f>
        <v/>
      </c>
      <c r="L72" s="37">
        <f>IF($C72="","",IFERROR(VLOOKUP($C72,'Serviços'!$B$5:$C$104,2,FALSE),""))</f>
        <v/>
      </c>
      <c r="M72" s="32">
        <f>IF(OR($J72="",$L72=""),"",$J72*$L72)</f>
        <v/>
      </c>
      <c r="N72" s="32">
        <f>IF(COUNTA($A72:$I72)=0,"",IF(COUNTBLANK($A72:$I72)&gt;0,"",IF($I72='Parâmetros'!$E$4,$F72/60*'Parâmetros'!$B$5,"")))</f>
        <v/>
      </c>
      <c r="O72" s="32">
        <f>IF(OR($J72="",$K72="",$M72="",$N72=""),"",SUM($G72,$K72,$M72,$N72))</f>
        <v/>
      </c>
      <c r="P72" s="32">
        <f>IFERROR(IF($O72="","",$O72/$E72),"")</f>
        <v/>
      </c>
      <c r="Q72" s="32">
        <f>IF(OR($J72="",$O72=""),"",$J72-$O72)</f>
        <v/>
      </c>
      <c r="R72" s="37">
        <f>IFERROR(IF($O72="","",$O72/$J72),"")</f>
        <v/>
      </c>
      <c r="S72" s="22">
        <f>IF(COUNTA($A72:$I72)=0,"",IF(COUNTBLANK($A72:$I72)&gt;0,"Conferir campos",IF(COUNTIF($A$5:$A$104,$A72)&gt;1,"Conferir ID",IF(COUNTIF('Parâmetros'!$E$4:$E$6,$I72)&lt;&gt;1,"Conferir status",IF(COUNTIF('Serviços'!$B$5:$B$104,$C72)&lt;&gt;1,"Conferir cadastro",IF(AND($I72='Parâmetros'!$E$4,OR($E72&lt;=0,$F72&lt;=0,$H72&lt;=0)),"Conferir valores",IF($I72&lt;&gt;'Parâmetros'!$E$4,"Sem apuração",IF(IFERROR($R72,0)&gt;'Parâmetros'!$B$6,"Conferir custo","OK"))))))))</f>
        <v/>
      </c>
    </row>
    <row r="73" ht="21" customHeight="1">
      <c r="A73" s="15" t="n"/>
      <c r="B73" s="16" t="n"/>
      <c r="C73" s="15" t="n"/>
      <c r="D73" s="15" t="n"/>
      <c r="E73" s="17" t="n"/>
      <c r="F73" s="17" t="n"/>
      <c r="G73" s="36" t="n"/>
      <c r="H73" s="36" t="n"/>
      <c r="I73" s="19" t="n"/>
      <c r="J73" s="33">
        <f>IF(COUNTA($A73:$I73)=0,"",IF(COUNTBLANK($A73:$I73)&gt;0,"",IF($I73='Parâmetros'!$E$4,$E73*$H73,"")))</f>
        <v/>
      </c>
      <c r="K73" s="33">
        <f>IF(COUNTA($A73:$I73)=0,"",IF(COUNTBLANK($A73:$I73)&gt;0,"",IF($I73='Parâmetros'!$E$4,$F73/60*'Parâmetros'!$B$4,"")))</f>
        <v/>
      </c>
      <c r="L73" s="34">
        <f>IF($C73="","",IFERROR(VLOOKUP($C73,'Serviços'!$B$5:$C$104,2,FALSE),""))</f>
        <v/>
      </c>
      <c r="M73" s="33">
        <f>IF(OR($J73="",$L73=""),"",$J73*$L73)</f>
        <v/>
      </c>
      <c r="N73" s="33">
        <f>IF(COUNTA($A73:$I73)=0,"",IF(COUNTBLANK($A73:$I73)&gt;0,"",IF($I73='Parâmetros'!$E$4,$F73/60*'Parâmetros'!$B$5,"")))</f>
        <v/>
      </c>
      <c r="O73" s="33">
        <f>IF(OR($J73="",$K73="",$M73="",$N73=""),"",SUM($G73,$K73,$M73,$N73))</f>
        <v/>
      </c>
      <c r="P73" s="33">
        <f>IFERROR(IF($O73="","",$O73/$E73),"")</f>
        <v/>
      </c>
      <c r="Q73" s="33">
        <f>IF(OR($J73="",$O73=""),"",$J73-$O73)</f>
        <v/>
      </c>
      <c r="R73" s="34">
        <f>IFERROR(IF($O73="","",$O73/$J73),"")</f>
        <v/>
      </c>
      <c r="S73" s="20">
        <f>IF(COUNTA($A73:$I73)=0,"",IF(COUNTBLANK($A73:$I73)&gt;0,"Conferir campos",IF(COUNTIF($A$5:$A$104,$A73)&gt;1,"Conferir ID",IF(COUNTIF('Parâmetros'!$E$4:$E$6,$I73)&lt;&gt;1,"Conferir status",IF(COUNTIF('Serviços'!$B$5:$B$104,$C73)&lt;&gt;1,"Conferir cadastro",IF(AND($I73='Parâmetros'!$E$4,OR($E73&lt;=0,$F73&lt;=0,$H73&lt;=0)),"Conferir valores",IF($I73&lt;&gt;'Parâmetros'!$E$4,"Sem apuração",IF(IFERROR($R73,0)&gt;'Parâmetros'!$B$6,"Conferir custo","OK"))))))))</f>
        <v/>
      </c>
    </row>
    <row r="74" ht="21" customHeight="1">
      <c r="A74" s="15" t="n"/>
      <c r="B74" s="16" t="n"/>
      <c r="C74" s="15" t="n"/>
      <c r="D74" s="15" t="n"/>
      <c r="E74" s="17" t="n"/>
      <c r="F74" s="17" t="n"/>
      <c r="G74" s="36" t="n"/>
      <c r="H74" s="36" t="n"/>
      <c r="I74" s="19" t="n"/>
      <c r="J74" s="32">
        <f>IF(COUNTA($A74:$I74)=0,"",IF(COUNTBLANK($A74:$I74)&gt;0,"",IF($I74='Parâmetros'!$E$4,$E74*$H74,"")))</f>
        <v/>
      </c>
      <c r="K74" s="32">
        <f>IF(COUNTA($A74:$I74)=0,"",IF(COUNTBLANK($A74:$I74)&gt;0,"",IF($I74='Parâmetros'!$E$4,$F74/60*'Parâmetros'!$B$4,"")))</f>
        <v/>
      </c>
      <c r="L74" s="37">
        <f>IF($C74="","",IFERROR(VLOOKUP($C74,'Serviços'!$B$5:$C$104,2,FALSE),""))</f>
        <v/>
      </c>
      <c r="M74" s="32">
        <f>IF(OR($J74="",$L74=""),"",$J74*$L74)</f>
        <v/>
      </c>
      <c r="N74" s="32">
        <f>IF(COUNTA($A74:$I74)=0,"",IF(COUNTBLANK($A74:$I74)&gt;0,"",IF($I74='Parâmetros'!$E$4,$F74/60*'Parâmetros'!$B$5,"")))</f>
        <v/>
      </c>
      <c r="O74" s="32">
        <f>IF(OR($J74="",$K74="",$M74="",$N74=""),"",SUM($G74,$K74,$M74,$N74))</f>
        <v/>
      </c>
      <c r="P74" s="32">
        <f>IFERROR(IF($O74="","",$O74/$E74),"")</f>
        <v/>
      </c>
      <c r="Q74" s="32">
        <f>IF(OR($J74="",$O74=""),"",$J74-$O74)</f>
        <v/>
      </c>
      <c r="R74" s="37">
        <f>IFERROR(IF($O74="","",$O74/$J74),"")</f>
        <v/>
      </c>
      <c r="S74" s="22">
        <f>IF(COUNTA($A74:$I74)=0,"",IF(COUNTBLANK($A74:$I74)&gt;0,"Conferir campos",IF(COUNTIF($A$5:$A$104,$A74)&gt;1,"Conferir ID",IF(COUNTIF('Parâmetros'!$E$4:$E$6,$I74)&lt;&gt;1,"Conferir status",IF(COUNTIF('Serviços'!$B$5:$B$104,$C74)&lt;&gt;1,"Conferir cadastro",IF(AND($I74='Parâmetros'!$E$4,OR($E74&lt;=0,$F74&lt;=0,$H74&lt;=0)),"Conferir valores",IF($I74&lt;&gt;'Parâmetros'!$E$4,"Sem apuração",IF(IFERROR($R74,0)&gt;'Parâmetros'!$B$6,"Conferir custo","OK"))))))))</f>
        <v/>
      </c>
    </row>
    <row r="75" ht="21" customHeight="1">
      <c r="A75" s="15" t="n"/>
      <c r="B75" s="16" t="n"/>
      <c r="C75" s="15" t="n"/>
      <c r="D75" s="15" t="n"/>
      <c r="E75" s="17" t="n"/>
      <c r="F75" s="17" t="n"/>
      <c r="G75" s="36" t="n"/>
      <c r="H75" s="36" t="n"/>
      <c r="I75" s="19" t="n"/>
      <c r="J75" s="33">
        <f>IF(COUNTA($A75:$I75)=0,"",IF(COUNTBLANK($A75:$I75)&gt;0,"",IF($I75='Parâmetros'!$E$4,$E75*$H75,"")))</f>
        <v/>
      </c>
      <c r="K75" s="33">
        <f>IF(COUNTA($A75:$I75)=0,"",IF(COUNTBLANK($A75:$I75)&gt;0,"",IF($I75='Parâmetros'!$E$4,$F75/60*'Parâmetros'!$B$4,"")))</f>
        <v/>
      </c>
      <c r="L75" s="34">
        <f>IF($C75="","",IFERROR(VLOOKUP($C75,'Serviços'!$B$5:$C$104,2,FALSE),""))</f>
        <v/>
      </c>
      <c r="M75" s="33">
        <f>IF(OR($J75="",$L75=""),"",$J75*$L75)</f>
        <v/>
      </c>
      <c r="N75" s="33">
        <f>IF(COUNTA($A75:$I75)=0,"",IF(COUNTBLANK($A75:$I75)&gt;0,"",IF($I75='Parâmetros'!$E$4,$F75/60*'Parâmetros'!$B$5,"")))</f>
        <v/>
      </c>
      <c r="O75" s="33">
        <f>IF(OR($J75="",$K75="",$M75="",$N75=""),"",SUM($G75,$K75,$M75,$N75))</f>
        <v/>
      </c>
      <c r="P75" s="33">
        <f>IFERROR(IF($O75="","",$O75/$E75),"")</f>
        <v/>
      </c>
      <c r="Q75" s="33">
        <f>IF(OR($J75="",$O75=""),"",$J75-$O75)</f>
        <v/>
      </c>
      <c r="R75" s="34">
        <f>IFERROR(IF($O75="","",$O75/$J75),"")</f>
        <v/>
      </c>
      <c r="S75" s="20">
        <f>IF(COUNTA($A75:$I75)=0,"",IF(COUNTBLANK($A75:$I75)&gt;0,"Conferir campos",IF(COUNTIF($A$5:$A$104,$A75)&gt;1,"Conferir ID",IF(COUNTIF('Parâmetros'!$E$4:$E$6,$I75)&lt;&gt;1,"Conferir status",IF(COUNTIF('Serviços'!$B$5:$B$104,$C75)&lt;&gt;1,"Conferir cadastro",IF(AND($I75='Parâmetros'!$E$4,OR($E75&lt;=0,$F75&lt;=0,$H75&lt;=0)),"Conferir valores",IF($I75&lt;&gt;'Parâmetros'!$E$4,"Sem apuração",IF(IFERROR($R75,0)&gt;'Parâmetros'!$B$6,"Conferir custo","OK"))))))))</f>
        <v/>
      </c>
    </row>
    <row r="76" ht="21" customHeight="1">
      <c r="A76" s="15" t="n"/>
      <c r="B76" s="16" t="n"/>
      <c r="C76" s="15" t="n"/>
      <c r="D76" s="15" t="n"/>
      <c r="E76" s="17" t="n"/>
      <c r="F76" s="17" t="n"/>
      <c r="G76" s="36" t="n"/>
      <c r="H76" s="36" t="n"/>
      <c r="I76" s="19" t="n"/>
      <c r="J76" s="32">
        <f>IF(COUNTA($A76:$I76)=0,"",IF(COUNTBLANK($A76:$I76)&gt;0,"",IF($I76='Parâmetros'!$E$4,$E76*$H76,"")))</f>
        <v/>
      </c>
      <c r="K76" s="32">
        <f>IF(COUNTA($A76:$I76)=0,"",IF(COUNTBLANK($A76:$I76)&gt;0,"",IF($I76='Parâmetros'!$E$4,$F76/60*'Parâmetros'!$B$4,"")))</f>
        <v/>
      </c>
      <c r="L76" s="37">
        <f>IF($C76="","",IFERROR(VLOOKUP($C76,'Serviços'!$B$5:$C$104,2,FALSE),""))</f>
        <v/>
      </c>
      <c r="M76" s="32">
        <f>IF(OR($J76="",$L76=""),"",$J76*$L76)</f>
        <v/>
      </c>
      <c r="N76" s="32">
        <f>IF(COUNTA($A76:$I76)=0,"",IF(COUNTBLANK($A76:$I76)&gt;0,"",IF($I76='Parâmetros'!$E$4,$F76/60*'Parâmetros'!$B$5,"")))</f>
        <v/>
      </c>
      <c r="O76" s="32">
        <f>IF(OR($J76="",$K76="",$M76="",$N76=""),"",SUM($G76,$K76,$M76,$N76))</f>
        <v/>
      </c>
      <c r="P76" s="32">
        <f>IFERROR(IF($O76="","",$O76/$E76),"")</f>
        <v/>
      </c>
      <c r="Q76" s="32">
        <f>IF(OR($J76="",$O76=""),"",$J76-$O76)</f>
        <v/>
      </c>
      <c r="R76" s="37">
        <f>IFERROR(IF($O76="","",$O76/$J76),"")</f>
        <v/>
      </c>
      <c r="S76" s="22">
        <f>IF(COUNTA($A76:$I76)=0,"",IF(COUNTBLANK($A76:$I76)&gt;0,"Conferir campos",IF(COUNTIF($A$5:$A$104,$A76)&gt;1,"Conferir ID",IF(COUNTIF('Parâmetros'!$E$4:$E$6,$I76)&lt;&gt;1,"Conferir status",IF(COUNTIF('Serviços'!$B$5:$B$104,$C76)&lt;&gt;1,"Conferir cadastro",IF(AND($I76='Parâmetros'!$E$4,OR($E76&lt;=0,$F76&lt;=0,$H76&lt;=0)),"Conferir valores",IF($I76&lt;&gt;'Parâmetros'!$E$4,"Sem apuração",IF(IFERROR($R76,0)&gt;'Parâmetros'!$B$6,"Conferir custo","OK"))))))))</f>
        <v/>
      </c>
    </row>
    <row r="77" ht="21" customHeight="1">
      <c r="A77" s="15" t="n"/>
      <c r="B77" s="16" t="n"/>
      <c r="C77" s="15" t="n"/>
      <c r="D77" s="15" t="n"/>
      <c r="E77" s="17" t="n"/>
      <c r="F77" s="17" t="n"/>
      <c r="G77" s="36" t="n"/>
      <c r="H77" s="36" t="n"/>
      <c r="I77" s="19" t="n"/>
      <c r="J77" s="33">
        <f>IF(COUNTA($A77:$I77)=0,"",IF(COUNTBLANK($A77:$I77)&gt;0,"",IF($I77='Parâmetros'!$E$4,$E77*$H77,"")))</f>
        <v/>
      </c>
      <c r="K77" s="33">
        <f>IF(COUNTA($A77:$I77)=0,"",IF(COUNTBLANK($A77:$I77)&gt;0,"",IF($I77='Parâmetros'!$E$4,$F77/60*'Parâmetros'!$B$4,"")))</f>
        <v/>
      </c>
      <c r="L77" s="34">
        <f>IF($C77="","",IFERROR(VLOOKUP($C77,'Serviços'!$B$5:$C$104,2,FALSE),""))</f>
        <v/>
      </c>
      <c r="M77" s="33">
        <f>IF(OR($J77="",$L77=""),"",$J77*$L77)</f>
        <v/>
      </c>
      <c r="N77" s="33">
        <f>IF(COUNTA($A77:$I77)=0,"",IF(COUNTBLANK($A77:$I77)&gt;0,"",IF($I77='Parâmetros'!$E$4,$F77/60*'Parâmetros'!$B$5,"")))</f>
        <v/>
      </c>
      <c r="O77" s="33">
        <f>IF(OR($J77="",$K77="",$M77="",$N77=""),"",SUM($G77,$K77,$M77,$N77))</f>
        <v/>
      </c>
      <c r="P77" s="33">
        <f>IFERROR(IF($O77="","",$O77/$E77),"")</f>
        <v/>
      </c>
      <c r="Q77" s="33">
        <f>IF(OR($J77="",$O77=""),"",$J77-$O77)</f>
        <v/>
      </c>
      <c r="R77" s="34">
        <f>IFERROR(IF($O77="","",$O77/$J77),"")</f>
        <v/>
      </c>
      <c r="S77" s="20">
        <f>IF(COUNTA($A77:$I77)=0,"",IF(COUNTBLANK($A77:$I77)&gt;0,"Conferir campos",IF(COUNTIF($A$5:$A$104,$A77)&gt;1,"Conferir ID",IF(COUNTIF('Parâmetros'!$E$4:$E$6,$I77)&lt;&gt;1,"Conferir status",IF(COUNTIF('Serviços'!$B$5:$B$104,$C77)&lt;&gt;1,"Conferir cadastro",IF(AND($I77='Parâmetros'!$E$4,OR($E77&lt;=0,$F77&lt;=0,$H77&lt;=0)),"Conferir valores",IF($I77&lt;&gt;'Parâmetros'!$E$4,"Sem apuração",IF(IFERROR($R77,0)&gt;'Parâmetros'!$B$6,"Conferir custo","OK"))))))))</f>
        <v/>
      </c>
    </row>
    <row r="78" ht="21" customHeight="1">
      <c r="A78" s="15" t="n"/>
      <c r="B78" s="16" t="n"/>
      <c r="C78" s="15" t="n"/>
      <c r="D78" s="15" t="n"/>
      <c r="E78" s="17" t="n"/>
      <c r="F78" s="17" t="n"/>
      <c r="G78" s="36" t="n"/>
      <c r="H78" s="36" t="n"/>
      <c r="I78" s="19" t="n"/>
      <c r="J78" s="32">
        <f>IF(COUNTA($A78:$I78)=0,"",IF(COUNTBLANK($A78:$I78)&gt;0,"",IF($I78='Parâmetros'!$E$4,$E78*$H78,"")))</f>
        <v/>
      </c>
      <c r="K78" s="32">
        <f>IF(COUNTA($A78:$I78)=0,"",IF(COUNTBLANK($A78:$I78)&gt;0,"",IF($I78='Parâmetros'!$E$4,$F78/60*'Parâmetros'!$B$4,"")))</f>
        <v/>
      </c>
      <c r="L78" s="37">
        <f>IF($C78="","",IFERROR(VLOOKUP($C78,'Serviços'!$B$5:$C$104,2,FALSE),""))</f>
        <v/>
      </c>
      <c r="M78" s="32">
        <f>IF(OR($J78="",$L78=""),"",$J78*$L78)</f>
        <v/>
      </c>
      <c r="N78" s="32">
        <f>IF(COUNTA($A78:$I78)=0,"",IF(COUNTBLANK($A78:$I78)&gt;0,"",IF($I78='Parâmetros'!$E$4,$F78/60*'Parâmetros'!$B$5,"")))</f>
        <v/>
      </c>
      <c r="O78" s="32">
        <f>IF(OR($J78="",$K78="",$M78="",$N78=""),"",SUM($G78,$K78,$M78,$N78))</f>
        <v/>
      </c>
      <c r="P78" s="32">
        <f>IFERROR(IF($O78="","",$O78/$E78),"")</f>
        <v/>
      </c>
      <c r="Q78" s="32">
        <f>IF(OR($J78="",$O78=""),"",$J78-$O78)</f>
        <v/>
      </c>
      <c r="R78" s="37">
        <f>IFERROR(IF($O78="","",$O78/$J78),"")</f>
        <v/>
      </c>
      <c r="S78" s="22">
        <f>IF(COUNTA($A78:$I78)=0,"",IF(COUNTBLANK($A78:$I78)&gt;0,"Conferir campos",IF(COUNTIF($A$5:$A$104,$A78)&gt;1,"Conferir ID",IF(COUNTIF('Parâmetros'!$E$4:$E$6,$I78)&lt;&gt;1,"Conferir status",IF(COUNTIF('Serviços'!$B$5:$B$104,$C78)&lt;&gt;1,"Conferir cadastro",IF(AND($I78='Parâmetros'!$E$4,OR($E78&lt;=0,$F78&lt;=0,$H78&lt;=0)),"Conferir valores",IF($I78&lt;&gt;'Parâmetros'!$E$4,"Sem apuração",IF(IFERROR($R78,0)&gt;'Parâmetros'!$B$6,"Conferir custo","OK"))))))))</f>
        <v/>
      </c>
    </row>
    <row r="79" ht="21" customHeight="1">
      <c r="A79" s="15" t="n"/>
      <c r="B79" s="16" t="n"/>
      <c r="C79" s="15" t="n"/>
      <c r="D79" s="15" t="n"/>
      <c r="E79" s="17" t="n"/>
      <c r="F79" s="17" t="n"/>
      <c r="G79" s="36" t="n"/>
      <c r="H79" s="36" t="n"/>
      <c r="I79" s="19" t="n"/>
      <c r="J79" s="33">
        <f>IF(COUNTA($A79:$I79)=0,"",IF(COUNTBLANK($A79:$I79)&gt;0,"",IF($I79='Parâmetros'!$E$4,$E79*$H79,"")))</f>
        <v/>
      </c>
      <c r="K79" s="33">
        <f>IF(COUNTA($A79:$I79)=0,"",IF(COUNTBLANK($A79:$I79)&gt;0,"",IF($I79='Parâmetros'!$E$4,$F79/60*'Parâmetros'!$B$4,"")))</f>
        <v/>
      </c>
      <c r="L79" s="34">
        <f>IF($C79="","",IFERROR(VLOOKUP($C79,'Serviços'!$B$5:$C$104,2,FALSE),""))</f>
        <v/>
      </c>
      <c r="M79" s="33">
        <f>IF(OR($J79="",$L79=""),"",$J79*$L79)</f>
        <v/>
      </c>
      <c r="N79" s="33">
        <f>IF(COUNTA($A79:$I79)=0,"",IF(COUNTBLANK($A79:$I79)&gt;0,"",IF($I79='Parâmetros'!$E$4,$F79/60*'Parâmetros'!$B$5,"")))</f>
        <v/>
      </c>
      <c r="O79" s="33">
        <f>IF(OR($J79="",$K79="",$M79="",$N79=""),"",SUM($G79,$K79,$M79,$N79))</f>
        <v/>
      </c>
      <c r="P79" s="33">
        <f>IFERROR(IF($O79="","",$O79/$E79),"")</f>
        <v/>
      </c>
      <c r="Q79" s="33">
        <f>IF(OR($J79="",$O79=""),"",$J79-$O79)</f>
        <v/>
      </c>
      <c r="R79" s="34">
        <f>IFERROR(IF($O79="","",$O79/$J79),"")</f>
        <v/>
      </c>
      <c r="S79" s="20">
        <f>IF(COUNTA($A79:$I79)=0,"",IF(COUNTBLANK($A79:$I79)&gt;0,"Conferir campos",IF(COUNTIF($A$5:$A$104,$A79)&gt;1,"Conferir ID",IF(COUNTIF('Parâmetros'!$E$4:$E$6,$I79)&lt;&gt;1,"Conferir status",IF(COUNTIF('Serviços'!$B$5:$B$104,$C79)&lt;&gt;1,"Conferir cadastro",IF(AND($I79='Parâmetros'!$E$4,OR($E79&lt;=0,$F79&lt;=0,$H79&lt;=0)),"Conferir valores",IF($I79&lt;&gt;'Parâmetros'!$E$4,"Sem apuração",IF(IFERROR($R79,0)&gt;'Parâmetros'!$B$6,"Conferir custo","OK"))))))))</f>
        <v/>
      </c>
    </row>
    <row r="80" ht="21" customHeight="1">
      <c r="A80" s="15" t="n"/>
      <c r="B80" s="16" t="n"/>
      <c r="C80" s="15" t="n"/>
      <c r="D80" s="15" t="n"/>
      <c r="E80" s="17" t="n"/>
      <c r="F80" s="17" t="n"/>
      <c r="G80" s="36" t="n"/>
      <c r="H80" s="36" t="n"/>
      <c r="I80" s="19" t="n"/>
      <c r="J80" s="32">
        <f>IF(COUNTA($A80:$I80)=0,"",IF(COUNTBLANK($A80:$I80)&gt;0,"",IF($I80='Parâmetros'!$E$4,$E80*$H80,"")))</f>
        <v/>
      </c>
      <c r="K80" s="32">
        <f>IF(COUNTA($A80:$I80)=0,"",IF(COUNTBLANK($A80:$I80)&gt;0,"",IF($I80='Parâmetros'!$E$4,$F80/60*'Parâmetros'!$B$4,"")))</f>
        <v/>
      </c>
      <c r="L80" s="37">
        <f>IF($C80="","",IFERROR(VLOOKUP($C80,'Serviços'!$B$5:$C$104,2,FALSE),""))</f>
        <v/>
      </c>
      <c r="M80" s="32">
        <f>IF(OR($J80="",$L80=""),"",$J80*$L80)</f>
        <v/>
      </c>
      <c r="N80" s="32">
        <f>IF(COUNTA($A80:$I80)=0,"",IF(COUNTBLANK($A80:$I80)&gt;0,"",IF($I80='Parâmetros'!$E$4,$F80/60*'Parâmetros'!$B$5,"")))</f>
        <v/>
      </c>
      <c r="O80" s="32">
        <f>IF(OR($J80="",$K80="",$M80="",$N80=""),"",SUM($G80,$K80,$M80,$N80))</f>
        <v/>
      </c>
      <c r="P80" s="32">
        <f>IFERROR(IF($O80="","",$O80/$E80),"")</f>
        <v/>
      </c>
      <c r="Q80" s="32">
        <f>IF(OR($J80="",$O80=""),"",$J80-$O80)</f>
        <v/>
      </c>
      <c r="R80" s="37">
        <f>IFERROR(IF($O80="","",$O80/$J80),"")</f>
        <v/>
      </c>
      <c r="S80" s="22">
        <f>IF(COUNTA($A80:$I80)=0,"",IF(COUNTBLANK($A80:$I80)&gt;0,"Conferir campos",IF(COUNTIF($A$5:$A$104,$A80)&gt;1,"Conferir ID",IF(COUNTIF('Parâmetros'!$E$4:$E$6,$I80)&lt;&gt;1,"Conferir status",IF(COUNTIF('Serviços'!$B$5:$B$104,$C80)&lt;&gt;1,"Conferir cadastro",IF(AND($I80='Parâmetros'!$E$4,OR($E80&lt;=0,$F80&lt;=0,$H80&lt;=0)),"Conferir valores",IF($I80&lt;&gt;'Parâmetros'!$E$4,"Sem apuração",IF(IFERROR($R80,0)&gt;'Parâmetros'!$B$6,"Conferir custo","OK"))))))))</f>
        <v/>
      </c>
    </row>
    <row r="81" ht="21" customHeight="1">
      <c r="A81" s="15" t="n"/>
      <c r="B81" s="16" t="n"/>
      <c r="C81" s="15" t="n"/>
      <c r="D81" s="15" t="n"/>
      <c r="E81" s="17" t="n"/>
      <c r="F81" s="17" t="n"/>
      <c r="G81" s="36" t="n"/>
      <c r="H81" s="36" t="n"/>
      <c r="I81" s="19" t="n"/>
      <c r="J81" s="33">
        <f>IF(COUNTA($A81:$I81)=0,"",IF(COUNTBLANK($A81:$I81)&gt;0,"",IF($I81='Parâmetros'!$E$4,$E81*$H81,"")))</f>
        <v/>
      </c>
      <c r="K81" s="33">
        <f>IF(COUNTA($A81:$I81)=0,"",IF(COUNTBLANK($A81:$I81)&gt;0,"",IF($I81='Parâmetros'!$E$4,$F81/60*'Parâmetros'!$B$4,"")))</f>
        <v/>
      </c>
      <c r="L81" s="34">
        <f>IF($C81="","",IFERROR(VLOOKUP($C81,'Serviços'!$B$5:$C$104,2,FALSE),""))</f>
        <v/>
      </c>
      <c r="M81" s="33">
        <f>IF(OR($J81="",$L81=""),"",$J81*$L81)</f>
        <v/>
      </c>
      <c r="N81" s="33">
        <f>IF(COUNTA($A81:$I81)=0,"",IF(COUNTBLANK($A81:$I81)&gt;0,"",IF($I81='Parâmetros'!$E$4,$F81/60*'Parâmetros'!$B$5,"")))</f>
        <v/>
      </c>
      <c r="O81" s="33">
        <f>IF(OR($J81="",$K81="",$M81="",$N81=""),"",SUM($G81,$K81,$M81,$N81))</f>
        <v/>
      </c>
      <c r="P81" s="33">
        <f>IFERROR(IF($O81="","",$O81/$E81),"")</f>
        <v/>
      </c>
      <c r="Q81" s="33">
        <f>IF(OR($J81="",$O81=""),"",$J81-$O81)</f>
        <v/>
      </c>
      <c r="R81" s="34">
        <f>IFERROR(IF($O81="","",$O81/$J81),"")</f>
        <v/>
      </c>
      <c r="S81" s="20">
        <f>IF(COUNTA($A81:$I81)=0,"",IF(COUNTBLANK($A81:$I81)&gt;0,"Conferir campos",IF(COUNTIF($A$5:$A$104,$A81)&gt;1,"Conferir ID",IF(COUNTIF('Parâmetros'!$E$4:$E$6,$I81)&lt;&gt;1,"Conferir status",IF(COUNTIF('Serviços'!$B$5:$B$104,$C81)&lt;&gt;1,"Conferir cadastro",IF(AND($I81='Parâmetros'!$E$4,OR($E81&lt;=0,$F81&lt;=0,$H81&lt;=0)),"Conferir valores",IF($I81&lt;&gt;'Parâmetros'!$E$4,"Sem apuração",IF(IFERROR($R81,0)&gt;'Parâmetros'!$B$6,"Conferir custo","OK"))))))))</f>
        <v/>
      </c>
    </row>
    <row r="82" ht="21" customHeight="1">
      <c r="A82" s="15" t="n"/>
      <c r="B82" s="16" t="n"/>
      <c r="C82" s="15" t="n"/>
      <c r="D82" s="15" t="n"/>
      <c r="E82" s="17" t="n"/>
      <c r="F82" s="17" t="n"/>
      <c r="G82" s="36" t="n"/>
      <c r="H82" s="36" t="n"/>
      <c r="I82" s="19" t="n"/>
      <c r="J82" s="32">
        <f>IF(COUNTA($A82:$I82)=0,"",IF(COUNTBLANK($A82:$I82)&gt;0,"",IF($I82='Parâmetros'!$E$4,$E82*$H82,"")))</f>
        <v/>
      </c>
      <c r="K82" s="32">
        <f>IF(COUNTA($A82:$I82)=0,"",IF(COUNTBLANK($A82:$I82)&gt;0,"",IF($I82='Parâmetros'!$E$4,$F82/60*'Parâmetros'!$B$4,"")))</f>
        <v/>
      </c>
      <c r="L82" s="37">
        <f>IF($C82="","",IFERROR(VLOOKUP($C82,'Serviços'!$B$5:$C$104,2,FALSE),""))</f>
        <v/>
      </c>
      <c r="M82" s="32">
        <f>IF(OR($J82="",$L82=""),"",$J82*$L82)</f>
        <v/>
      </c>
      <c r="N82" s="32">
        <f>IF(COUNTA($A82:$I82)=0,"",IF(COUNTBLANK($A82:$I82)&gt;0,"",IF($I82='Parâmetros'!$E$4,$F82/60*'Parâmetros'!$B$5,"")))</f>
        <v/>
      </c>
      <c r="O82" s="32">
        <f>IF(OR($J82="",$K82="",$M82="",$N82=""),"",SUM($G82,$K82,$M82,$N82))</f>
        <v/>
      </c>
      <c r="P82" s="32">
        <f>IFERROR(IF($O82="","",$O82/$E82),"")</f>
        <v/>
      </c>
      <c r="Q82" s="32">
        <f>IF(OR($J82="",$O82=""),"",$J82-$O82)</f>
        <v/>
      </c>
      <c r="R82" s="37">
        <f>IFERROR(IF($O82="","",$O82/$J82),"")</f>
        <v/>
      </c>
      <c r="S82" s="22">
        <f>IF(COUNTA($A82:$I82)=0,"",IF(COUNTBLANK($A82:$I82)&gt;0,"Conferir campos",IF(COUNTIF($A$5:$A$104,$A82)&gt;1,"Conferir ID",IF(COUNTIF('Parâmetros'!$E$4:$E$6,$I82)&lt;&gt;1,"Conferir status",IF(COUNTIF('Serviços'!$B$5:$B$104,$C82)&lt;&gt;1,"Conferir cadastro",IF(AND($I82='Parâmetros'!$E$4,OR($E82&lt;=0,$F82&lt;=0,$H82&lt;=0)),"Conferir valores",IF($I82&lt;&gt;'Parâmetros'!$E$4,"Sem apuração",IF(IFERROR($R82,0)&gt;'Parâmetros'!$B$6,"Conferir custo","OK"))))))))</f>
        <v/>
      </c>
    </row>
    <row r="83" ht="21" customHeight="1">
      <c r="A83" s="15" t="n"/>
      <c r="B83" s="16" t="n"/>
      <c r="C83" s="15" t="n"/>
      <c r="D83" s="15" t="n"/>
      <c r="E83" s="17" t="n"/>
      <c r="F83" s="17" t="n"/>
      <c r="G83" s="36" t="n"/>
      <c r="H83" s="36" t="n"/>
      <c r="I83" s="19" t="n"/>
      <c r="J83" s="33">
        <f>IF(COUNTA($A83:$I83)=0,"",IF(COUNTBLANK($A83:$I83)&gt;0,"",IF($I83='Parâmetros'!$E$4,$E83*$H83,"")))</f>
        <v/>
      </c>
      <c r="K83" s="33">
        <f>IF(COUNTA($A83:$I83)=0,"",IF(COUNTBLANK($A83:$I83)&gt;0,"",IF($I83='Parâmetros'!$E$4,$F83/60*'Parâmetros'!$B$4,"")))</f>
        <v/>
      </c>
      <c r="L83" s="34">
        <f>IF($C83="","",IFERROR(VLOOKUP($C83,'Serviços'!$B$5:$C$104,2,FALSE),""))</f>
        <v/>
      </c>
      <c r="M83" s="33">
        <f>IF(OR($J83="",$L83=""),"",$J83*$L83)</f>
        <v/>
      </c>
      <c r="N83" s="33">
        <f>IF(COUNTA($A83:$I83)=0,"",IF(COUNTBLANK($A83:$I83)&gt;0,"",IF($I83='Parâmetros'!$E$4,$F83/60*'Parâmetros'!$B$5,"")))</f>
        <v/>
      </c>
      <c r="O83" s="33">
        <f>IF(OR($J83="",$K83="",$M83="",$N83=""),"",SUM($G83,$K83,$M83,$N83))</f>
        <v/>
      </c>
      <c r="P83" s="33">
        <f>IFERROR(IF($O83="","",$O83/$E83),"")</f>
        <v/>
      </c>
      <c r="Q83" s="33">
        <f>IF(OR($J83="",$O83=""),"",$J83-$O83)</f>
        <v/>
      </c>
      <c r="R83" s="34">
        <f>IFERROR(IF($O83="","",$O83/$J83),"")</f>
        <v/>
      </c>
      <c r="S83" s="20">
        <f>IF(COUNTA($A83:$I83)=0,"",IF(COUNTBLANK($A83:$I83)&gt;0,"Conferir campos",IF(COUNTIF($A$5:$A$104,$A83)&gt;1,"Conferir ID",IF(COUNTIF('Parâmetros'!$E$4:$E$6,$I83)&lt;&gt;1,"Conferir status",IF(COUNTIF('Serviços'!$B$5:$B$104,$C83)&lt;&gt;1,"Conferir cadastro",IF(AND($I83='Parâmetros'!$E$4,OR($E83&lt;=0,$F83&lt;=0,$H83&lt;=0)),"Conferir valores",IF($I83&lt;&gt;'Parâmetros'!$E$4,"Sem apuração",IF(IFERROR($R83,0)&gt;'Parâmetros'!$B$6,"Conferir custo","OK"))))))))</f>
        <v/>
      </c>
    </row>
    <row r="84" ht="21" customHeight="1">
      <c r="A84" s="15" t="n"/>
      <c r="B84" s="16" t="n"/>
      <c r="C84" s="15" t="n"/>
      <c r="D84" s="15" t="n"/>
      <c r="E84" s="17" t="n"/>
      <c r="F84" s="17" t="n"/>
      <c r="G84" s="36" t="n"/>
      <c r="H84" s="36" t="n"/>
      <c r="I84" s="19" t="n"/>
      <c r="J84" s="32">
        <f>IF(COUNTA($A84:$I84)=0,"",IF(COUNTBLANK($A84:$I84)&gt;0,"",IF($I84='Parâmetros'!$E$4,$E84*$H84,"")))</f>
        <v/>
      </c>
      <c r="K84" s="32">
        <f>IF(COUNTA($A84:$I84)=0,"",IF(COUNTBLANK($A84:$I84)&gt;0,"",IF($I84='Parâmetros'!$E$4,$F84/60*'Parâmetros'!$B$4,"")))</f>
        <v/>
      </c>
      <c r="L84" s="37">
        <f>IF($C84="","",IFERROR(VLOOKUP($C84,'Serviços'!$B$5:$C$104,2,FALSE),""))</f>
        <v/>
      </c>
      <c r="M84" s="32">
        <f>IF(OR($J84="",$L84=""),"",$J84*$L84)</f>
        <v/>
      </c>
      <c r="N84" s="32">
        <f>IF(COUNTA($A84:$I84)=0,"",IF(COUNTBLANK($A84:$I84)&gt;0,"",IF($I84='Parâmetros'!$E$4,$F84/60*'Parâmetros'!$B$5,"")))</f>
        <v/>
      </c>
      <c r="O84" s="32">
        <f>IF(OR($J84="",$K84="",$M84="",$N84=""),"",SUM($G84,$K84,$M84,$N84))</f>
        <v/>
      </c>
      <c r="P84" s="32">
        <f>IFERROR(IF($O84="","",$O84/$E84),"")</f>
        <v/>
      </c>
      <c r="Q84" s="32">
        <f>IF(OR($J84="",$O84=""),"",$J84-$O84)</f>
        <v/>
      </c>
      <c r="R84" s="37">
        <f>IFERROR(IF($O84="","",$O84/$J84),"")</f>
        <v/>
      </c>
      <c r="S84" s="22">
        <f>IF(COUNTA($A84:$I84)=0,"",IF(COUNTBLANK($A84:$I84)&gt;0,"Conferir campos",IF(COUNTIF($A$5:$A$104,$A84)&gt;1,"Conferir ID",IF(COUNTIF('Parâmetros'!$E$4:$E$6,$I84)&lt;&gt;1,"Conferir status",IF(COUNTIF('Serviços'!$B$5:$B$104,$C84)&lt;&gt;1,"Conferir cadastro",IF(AND($I84='Parâmetros'!$E$4,OR($E84&lt;=0,$F84&lt;=0,$H84&lt;=0)),"Conferir valores",IF($I84&lt;&gt;'Parâmetros'!$E$4,"Sem apuração",IF(IFERROR($R84,0)&gt;'Parâmetros'!$B$6,"Conferir custo","OK"))))))))</f>
        <v/>
      </c>
    </row>
    <row r="85" ht="21" customHeight="1">
      <c r="A85" s="15" t="n"/>
      <c r="B85" s="16" t="n"/>
      <c r="C85" s="15" t="n"/>
      <c r="D85" s="15" t="n"/>
      <c r="E85" s="17" t="n"/>
      <c r="F85" s="17" t="n"/>
      <c r="G85" s="36" t="n"/>
      <c r="H85" s="36" t="n"/>
      <c r="I85" s="19" t="n"/>
      <c r="J85" s="33">
        <f>IF(COUNTA($A85:$I85)=0,"",IF(COUNTBLANK($A85:$I85)&gt;0,"",IF($I85='Parâmetros'!$E$4,$E85*$H85,"")))</f>
        <v/>
      </c>
      <c r="K85" s="33">
        <f>IF(COUNTA($A85:$I85)=0,"",IF(COUNTBLANK($A85:$I85)&gt;0,"",IF($I85='Parâmetros'!$E$4,$F85/60*'Parâmetros'!$B$4,"")))</f>
        <v/>
      </c>
      <c r="L85" s="34">
        <f>IF($C85="","",IFERROR(VLOOKUP($C85,'Serviços'!$B$5:$C$104,2,FALSE),""))</f>
        <v/>
      </c>
      <c r="M85" s="33">
        <f>IF(OR($J85="",$L85=""),"",$J85*$L85)</f>
        <v/>
      </c>
      <c r="N85" s="33">
        <f>IF(COUNTA($A85:$I85)=0,"",IF(COUNTBLANK($A85:$I85)&gt;0,"",IF($I85='Parâmetros'!$E$4,$F85/60*'Parâmetros'!$B$5,"")))</f>
        <v/>
      </c>
      <c r="O85" s="33">
        <f>IF(OR($J85="",$K85="",$M85="",$N85=""),"",SUM($G85,$K85,$M85,$N85))</f>
        <v/>
      </c>
      <c r="P85" s="33">
        <f>IFERROR(IF($O85="","",$O85/$E85),"")</f>
        <v/>
      </c>
      <c r="Q85" s="33">
        <f>IF(OR($J85="",$O85=""),"",$J85-$O85)</f>
        <v/>
      </c>
      <c r="R85" s="34">
        <f>IFERROR(IF($O85="","",$O85/$J85),"")</f>
        <v/>
      </c>
      <c r="S85" s="20">
        <f>IF(COUNTA($A85:$I85)=0,"",IF(COUNTBLANK($A85:$I85)&gt;0,"Conferir campos",IF(COUNTIF($A$5:$A$104,$A85)&gt;1,"Conferir ID",IF(COUNTIF('Parâmetros'!$E$4:$E$6,$I85)&lt;&gt;1,"Conferir status",IF(COUNTIF('Serviços'!$B$5:$B$104,$C85)&lt;&gt;1,"Conferir cadastro",IF(AND($I85='Parâmetros'!$E$4,OR($E85&lt;=0,$F85&lt;=0,$H85&lt;=0)),"Conferir valores",IF($I85&lt;&gt;'Parâmetros'!$E$4,"Sem apuração",IF(IFERROR($R85,0)&gt;'Parâmetros'!$B$6,"Conferir custo","OK"))))))))</f>
        <v/>
      </c>
    </row>
    <row r="86" ht="21" customHeight="1">
      <c r="A86" s="15" t="n"/>
      <c r="B86" s="16" t="n"/>
      <c r="C86" s="15" t="n"/>
      <c r="D86" s="15" t="n"/>
      <c r="E86" s="17" t="n"/>
      <c r="F86" s="17" t="n"/>
      <c r="G86" s="36" t="n"/>
      <c r="H86" s="36" t="n"/>
      <c r="I86" s="19" t="n"/>
      <c r="J86" s="32">
        <f>IF(COUNTA($A86:$I86)=0,"",IF(COUNTBLANK($A86:$I86)&gt;0,"",IF($I86='Parâmetros'!$E$4,$E86*$H86,"")))</f>
        <v/>
      </c>
      <c r="K86" s="32">
        <f>IF(COUNTA($A86:$I86)=0,"",IF(COUNTBLANK($A86:$I86)&gt;0,"",IF($I86='Parâmetros'!$E$4,$F86/60*'Parâmetros'!$B$4,"")))</f>
        <v/>
      </c>
      <c r="L86" s="37">
        <f>IF($C86="","",IFERROR(VLOOKUP($C86,'Serviços'!$B$5:$C$104,2,FALSE),""))</f>
        <v/>
      </c>
      <c r="M86" s="32">
        <f>IF(OR($J86="",$L86=""),"",$J86*$L86)</f>
        <v/>
      </c>
      <c r="N86" s="32">
        <f>IF(COUNTA($A86:$I86)=0,"",IF(COUNTBLANK($A86:$I86)&gt;0,"",IF($I86='Parâmetros'!$E$4,$F86/60*'Parâmetros'!$B$5,"")))</f>
        <v/>
      </c>
      <c r="O86" s="32">
        <f>IF(OR($J86="",$K86="",$M86="",$N86=""),"",SUM($G86,$K86,$M86,$N86))</f>
        <v/>
      </c>
      <c r="P86" s="32">
        <f>IFERROR(IF($O86="","",$O86/$E86),"")</f>
        <v/>
      </c>
      <c r="Q86" s="32">
        <f>IF(OR($J86="",$O86=""),"",$J86-$O86)</f>
        <v/>
      </c>
      <c r="R86" s="37">
        <f>IFERROR(IF($O86="","",$O86/$J86),"")</f>
        <v/>
      </c>
      <c r="S86" s="22">
        <f>IF(COUNTA($A86:$I86)=0,"",IF(COUNTBLANK($A86:$I86)&gt;0,"Conferir campos",IF(COUNTIF($A$5:$A$104,$A86)&gt;1,"Conferir ID",IF(COUNTIF('Parâmetros'!$E$4:$E$6,$I86)&lt;&gt;1,"Conferir status",IF(COUNTIF('Serviços'!$B$5:$B$104,$C86)&lt;&gt;1,"Conferir cadastro",IF(AND($I86='Parâmetros'!$E$4,OR($E86&lt;=0,$F86&lt;=0,$H86&lt;=0)),"Conferir valores",IF($I86&lt;&gt;'Parâmetros'!$E$4,"Sem apuração",IF(IFERROR($R86,0)&gt;'Parâmetros'!$B$6,"Conferir custo","OK"))))))))</f>
        <v/>
      </c>
    </row>
    <row r="87" ht="21" customHeight="1">
      <c r="A87" s="15" t="n"/>
      <c r="B87" s="16" t="n"/>
      <c r="C87" s="15" t="n"/>
      <c r="D87" s="15" t="n"/>
      <c r="E87" s="17" t="n"/>
      <c r="F87" s="17" t="n"/>
      <c r="G87" s="36" t="n"/>
      <c r="H87" s="36" t="n"/>
      <c r="I87" s="19" t="n"/>
      <c r="J87" s="33">
        <f>IF(COUNTA($A87:$I87)=0,"",IF(COUNTBLANK($A87:$I87)&gt;0,"",IF($I87='Parâmetros'!$E$4,$E87*$H87,"")))</f>
        <v/>
      </c>
      <c r="K87" s="33">
        <f>IF(COUNTA($A87:$I87)=0,"",IF(COUNTBLANK($A87:$I87)&gt;0,"",IF($I87='Parâmetros'!$E$4,$F87/60*'Parâmetros'!$B$4,"")))</f>
        <v/>
      </c>
      <c r="L87" s="34">
        <f>IF($C87="","",IFERROR(VLOOKUP($C87,'Serviços'!$B$5:$C$104,2,FALSE),""))</f>
        <v/>
      </c>
      <c r="M87" s="33">
        <f>IF(OR($J87="",$L87=""),"",$J87*$L87)</f>
        <v/>
      </c>
      <c r="N87" s="33">
        <f>IF(COUNTA($A87:$I87)=0,"",IF(COUNTBLANK($A87:$I87)&gt;0,"",IF($I87='Parâmetros'!$E$4,$F87/60*'Parâmetros'!$B$5,"")))</f>
        <v/>
      </c>
      <c r="O87" s="33">
        <f>IF(OR($J87="",$K87="",$M87="",$N87=""),"",SUM($G87,$K87,$M87,$N87))</f>
        <v/>
      </c>
      <c r="P87" s="33">
        <f>IFERROR(IF($O87="","",$O87/$E87),"")</f>
        <v/>
      </c>
      <c r="Q87" s="33">
        <f>IF(OR($J87="",$O87=""),"",$J87-$O87)</f>
        <v/>
      </c>
      <c r="R87" s="34">
        <f>IFERROR(IF($O87="","",$O87/$J87),"")</f>
        <v/>
      </c>
      <c r="S87" s="20">
        <f>IF(COUNTA($A87:$I87)=0,"",IF(COUNTBLANK($A87:$I87)&gt;0,"Conferir campos",IF(COUNTIF($A$5:$A$104,$A87)&gt;1,"Conferir ID",IF(COUNTIF('Parâmetros'!$E$4:$E$6,$I87)&lt;&gt;1,"Conferir status",IF(COUNTIF('Serviços'!$B$5:$B$104,$C87)&lt;&gt;1,"Conferir cadastro",IF(AND($I87='Parâmetros'!$E$4,OR($E87&lt;=0,$F87&lt;=0,$H87&lt;=0)),"Conferir valores",IF($I87&lt;&gt;'Parâmetros'!$E$4,"Sem apuração",IF(IFERROR($R87,0)&gt;'Parâmetros'!$B$6,"Conferir custo","OK"))))))))</f>
        <v/>
      </c>
    </row>
    <row r="88" ht="21" customHeight="1">
      <c r="A88" s="15" t="n"/>
      <c r="B88" s="16" t="n"/>
      <c r="C88" s="15" t="n"/>
      <c r="D88" s="15" t="n"/>
      <c r="E88" s="17" t="n"/>
      <c r="F88" s="17" t="n"/>
      <c r="G88" s="36" t="n"/>
      <c r="H88" s="36" t="n"/>
      <c r="I88" s="19" t="n"/>
      <c r="J88" s="32">
        <f>IF(COUNTA($A88:$I88)=0,"",IF(COUNTBLANK($A88:$I88)&gt;0,"",IF($I88='Parâmetros'!$E$4,$E88*$H88,"")))</f>
        <v/>
      </c>
      <c r="K88" s="32">
        <f>IF(COUNTA($A88:$I88)=0,"",IF(COUNTBLANK($A88:$I88)&gt;0,"",IF($I88='Parâmetros'!$E$4,$F88/60*'Parâmetros'!$B$4,"")))</f>
        <v/>
      </c>
      <c r="L88" s="37">
        <f>IF($C88="","",IFERROR(VLOOKUP($C88,'Serviços'!$B$5:$C$104,2,FALSE),""))</f>
        <v/>
      </c>
      <c r="M88" s="32">
        <f>IF(OR($J88="",$L88=""),"",$J88*$L88)</f>
        <v/>
      </c>
      <c r="N88" s="32">
        <f>IF(COUNTA($A88:$I88)=0,"",IF(COUNTBLANK($A88:$I88)&gt;0,"",IF($I88='Parâmetros'!$E$4,$F88/60*'Parâmetros'!$B$5,"")))</f>
        <v/>
      </c>
      <c r="O88" s="32">
        <f>IF(OR($J88="",$K88="",$M88="",$N88=""),"",SUM($G88,$K88,$M88,$N88))</f>
        <v/>
      </c>
      <c r="P88" s="32">
        <f>IFERROR(IF($O88="","",$O88/$E88),"")</f>
        <v/>
      </c>
      <c r="Q88" s="32">
        <f>IF(OR($J88="",$O88=""),"",$J88-$O88)</f>
        <v/>
      </c>
      <c r="R88" s="37">
        <f>IFERROR(IF($O88="","",$O88/$J88),"")</f>
        <v/>
      </c>
      <c r="S88" s="22">
        <f>IF(COUNTA($A88:$I88)=0,"",IF(COUNTBLANK($A88:$I88)&gt;0,"Conferir campos",IF(COUNTIF($A$5:$A$104,$A88)&gt;1,"Conferir ID",IF(COUNTIF('Parâmetros'!$E$4:$E$6,$I88)&lt;&gt;1,"Conferir status",IF(COUNTIF('Serviços'!$B$5:$B$104,$C88)&lt;&gt;1,"Conferir cadastro",IF(AND($I88='Parâmetros'!$E$4,OR($E88&lt;=0,$F88&lt;=0,$H88&lt;=0)),"Conferir valores",IF($I88&lt;&gt;'Parâmetros'!$E$4,"Sem apuração",IF(IFERROR($R88,0)&gt;'Parâmetros'!$B$6,"Conferir custo","OK"))))))))</f>
        <v/>
      </c>
    </row>
    <row r="89" ht="21" customHeight="1">
      <c r="A89" s="15" t="n"/>
      <c r="B89" s="16" t="n"/>
      <c r="C89" s="15" t="n"/>
      <c r="D89" s="15" t="n"/>
      <c r="E89" s="17" t="n"/>
      <c r="F89" s="17" t="n"/>
      <c r="G89" s="36" t="n"/>
      <c r="H89" s="36" t="n"/>
      <c r="I89" s="19" t="n"/>
      <c r="J89" s="33">
        <f>IF(COUNTA($A89:$I89)=0,"",IF(COUNTBLANK($A89:$I89)&gt;0,"",IF($I89='Parâmetros'!$E$4,$E89*$H89,"")))</f>
        <v/>
      </c>
      <c r="K89" s="33">
        <f>IF(COUNTA($A89:$I89)=0,"",IF(COUNTBLANK($A89:$I89)&gt;0,"",IF($I89='Parâmetros'!$E$4,$F89/60*'Parâmetros'!$B$4,"")))</f>
        <v/>
      </c>
      <c r="L89" s="34">
        <f>IF($C89="","",IFERROR(VLOOKUP($C89,'Serviços'!$B$5:$C$104,2,FALSE),""))</f>
        <v/>
      </c>
      <c r="M89" s="33">
        <f>IF(OR($J89="",$L89=""),"",$J89*$L89)</f>
        <v/>
      </c>
      <c r="N89" s="33">
        <f>IF(COUNTA($A89:$I89)=0,"",IF(COUNTBLANK($A89:$I89)&gt;0,"",IF($I89='Parâmetros'!$E$4,$F89/60*'Parâmetros'!$B$5,"")))</f>
        <v/>
      </c>
      <c r="O89" s="33">
        <f>IF(OR($J89="",$K89="",$M89="",$N89=""),"",SUM($G89,$K89,$M89,$N89))</f>
        <v/>
      </c>
      <c r="P89" s="33">
        <f>IFERROR(IF($O89="","",$O89/$E89),"")</f>
        <v/>
      </c>
      <c r="Q89" s="33">
        <f>IF(OR($J89="",$O89=""),"",$J89-$O89)</f>
        <v/>
      </c>
      <c r="R89" s="34">
        <f>IFERROR(IF($O89="","",$O89/$J89),"")</f>
        <v/>
      </c>
      <c r="S89" s="20">
        <f>IF(COUNTA($A89:$I89)=0,"",IF(COUNTBLANK($A89:$I89)&gt;0,"Conferir campos",IF(COUNTIF($A$5:$A$104,$A89)&gt;1,"Conferir ID",IF(COUNTIF('Parâmetros'!$E$4:$E$6,$I89)&lt;&gt;1,"Conferir status",IF(COUNTIF('Serviços'!$B$5:$B$104,$C89)&lt;&gt;1,"Conferir cadastro",IF(AND($I89='Parâmetros'!$E$4,OR($E89&lt;=0,$F89&lt;=0,$H89&lt;=0)),"Conferir valores",IF($I89&lt;&gt;'Parâmetros'!$E$4,"Sem apuração",IF(IFERROR($R89,0)&gt;'Parâmetros'!$B$6,"Conferir custo","OK"))))))))</f>
        <v/>
      </c>
    </row>
    <row r="90" ht="21" customHeight="1">
      <c r="A90" s="15" t="n"/>
      <c r="B90" s="16" t="n"/>
      <c r="C90" s="15" t="n"/>
      <c r="D90" s="15" t="n"/>
      <c r="E90" s="17" t="n"/>
      <c r="F90" s="17" t="n"/>
      <c r="G90" s="36" t="n"/>
      <c r="H90" s="36" t="n"/>
      <c r="I90" s="19" t="n"/>
      <c r="J90" s="32">
        <f>IF(COUNTA($A90:$I90)=0,"",IF(COUNTBLANK($A90:$I90)&gt;0,"",IF($I90='Parâmetros'!$E$4,$E90*$H90,"")))</f>
        <v/>
      </c>
      <c r="K90" s="32">
        <f>IF(COUNTA($A90:$I90)=0,"",IF(COUNTBLANK($A90:$I90)&gt;0,"",IF($I90='Parâmetros'!$E$4,$F90/60*'Parâmetros'!$B$4,"")))</f>
        <v/>
      </c>
      <c r="L90" s="37">
        <f>IF($C90="","",IFERROR(VLOOKUP($C90,'Serviços'!$B$5:$C$104,2,FALSE),""))</f>
        <v/>
      </c>
      <c r="M90" s="32">
        <f>IF(OR($J90="",$L90=""),"",$J90*$L90)</f>
        <v/>
      </c>
      <c r="N90" s="32">
        <f>IF(COUNTA($A90:$I90)=0,"",IF(COUNTBLANK($A90:$I90)&gt;0,"",IF($I90='Parâmetros'!$E$4,$F90/60*'Parâmetros'!$B$5,"")))</f>
        <v/>
      </c>
      <c r="O90" s="32">
        <f>IF(OR($J90="",$K90="",$M90="",$N90=""),"",SUM($G90,$K90,$M90,$N90))</f>
        <v/>
      </c>
      <c r="P90" s="32">
        <f>IFERROR(IF($O90="","",$O90/$E90),"")</f>
        <v/>
      </c>
      <c r="Q90" s="32">
        <f>IF(OR($J90="",$O90=""),"",$J90-$O90)</f>
        <v/>
      </c>
      <c r="R90" s="37">
        <f>IFERROR(IF($O90="","",$O90/$J90),"")</f>
        <v/>
      </c>
      <c r="S90" s="22">
        <f>IF(COUNTA($A90:$I90)=0,"",IF(COUNTBLANK($A90:$I90)&gt;0,"Conferir campos",IF(COUNTIF($A$5:$A$104,$A90)&gt;1,"Conferir ID",IF(COUNTIF('Parâmetros'!$E$4:$E$6,$I90)&lt;&gt;1,"Conferir status",IF(COUNTIF('Serviços'!$B$5:$B$104,$C90)&lt;&gt;1,"Conferir cadastro",IF(AND($I90='Parâmetros'!$E$4,OR($E90&lt;=0,$F90&lt;=0,$H90&lt;=0)),"Conferir valores",IF($I90&lt;&gt;'Parâmetros'!$E$4,"Sem apuração",IF(IFERROR($R90,0)&gt;'Parâmetros'!$B$6,"Conferir custo","OK"))))))))</f>
        <v/>
      </c>
    </row>
    <row r="91" ht="21" customHeight="1">
      <c r="A91" s="15" t="n"/>
      <c r="B91" s="16" t="n"/>
      <c r="C91" s="15" t="n"/>
      <c r="D91" s="15" t="n"/>
      <c r="E91" s="17" t="n"/>
      <c r="F91" s="17" t="n"/>
      <c r="G91" s="36" t="n"/>
      <c r="H91" s="36" t="n"/>
      <c r="I91" s="19" t="n"/>
      <c r="J91" s="33">
        <f>IF(COUNTA($A91:$I91)=0,"",IF(COUNTBLANK($A91:$I91)&gt;0,"",IF($I91='Parâmetros'!$E$4,$E91*$H91,"")))</f>
        <v/>
      </c>
      <c r="K91" s="33">
        <f>IF(COUNTA($A91:$I91)=0,"",IF(COUNTBLANK($A91:$I91)&gt;0,"",IF($I91='Parâmetros'!$E$4,$F91/60*'Parâmetros'!$B$4,"")))</f>
        <v/>
      </c>
      <c r="L91" s="34">
        <f>IF($C91="","",IFERROR(VLOOKUP($C91,'Serviços'!$B$5:$C$104,2,FALSE),""))</f>
        <v/>
      </c>
      <c r="M91" s="33">
        <f>IF(OR($J91="",$L91=""),"",$J91*$L91)</f>
        <v/>
      </c>
      <c r="N91" s="33">
        <f>IF(COUNTA($A91:$I91)=0,"",IF(COUNTBLANK($A91:$I91)&gt;0,"",IF($I91='Parâmetros'!$E$4,$F91/60*'Parâmetros'!$B$5,"")))</f>
        <v/>
      </c>
      <c r="O91" s="33">
        <f>IF(OR($J91="",$K91="",$M91="",$N91=""),"",SUM($G91,$K91,$M91,$N91))</f>
        <v/>
      </c>
      <c r="P91" s="33">
        <f>IFERROR(IF($O91="","",$O91/$E91),"")</f>
        <v/>
      </c>
      <c r="Q91" s="33">
        <f>IF(OR($J91="",$O91=""),"",$J91-$O91)</f>
        <v/>
      </c>
      <c r="R91" s="34">
        <f>IFERROR(IF($O91="","",$O91/$J91),"")</f>
        <v/>
      </c>
      <c r="S91" s="20">
        <f>IF(COUNTA($A91:$I91)=0,"",IF(COUNTBLANK($A91:$I91)&gt;0,"Conferir campos",IF(COUNTIF($A$5:$A$104,$A91)&gt;1,"Conferir ID",IF(COUNTIF('Parâmetros'!$E$4:$E$6,$I91)&lt;&gt;1,"Conferir status",IF(COUNTIF('Serviços'!$B$5:$B$104,$C91)&lt;&gt;1,"Conferir cadastro",IF(AND($I91='Parâmetros'!$E$4,OR($E91&lt;=0,$F91&lt;=0,$H91&lt;=0)),"Conferir valores",IF($I91&lt;&gt;'Parâmetros'!$E$4,"Sem apuração",IF(IFERROR($R91,0)&gt;'Parâmetros'!$B$6,"Conferir custo","OK"))))))))</f>
        <v/>
      </c>
    </row>
    <row r="92" ht="21" customHeight="1">
      <c r="A92" s="15" t="n"/>
      <c r="B92" s="16" t="n"/>
      <c r="C92" s="15" t="n"/>
      <c r="D92" s="15" t="n"/>
      <c r="E92" s="17" t="n"/>
      <c r="F92" s="17" t="n"/>
      <c r="G92" s="36" t="n"/>
      <c r="H92" s="36" t="n"/>
      <c r="I92" s="19" t="n"/>
      <c r="J92" s="32">
        <f>IF(COUNTA($A92:$I92)=0,"",IF(COUNTBLANK($A92:$I92)&gt;0,"",IF($I92='Parâmetros'!$E$4,$E92*$H92,"")))</f>
        <v/>
      </c>
      <c r="K92" s="32">
        <f>IF(COUNTA($A92:$I92)=0,"",IF(COUNTBLANK($A92:$I92)&gt;0,"",IF($I92='Parâmetros'!$E$4,$F92/60*'Parâmetros'!$B$4,"")))</f>
        <v/>
      </c>
      <c r="L92" s="37">
        <f>IF($C92="","",IFERROR(VLOOKUP($C92,'Serviços'!$B$5:$C$104,2,FALSE),""))</f>
        <v/>
      </c>
      <c r="M92" s="32">
        <f>IF(OR($J92="",$L92=""),"",$J92*$L92)</f>
        <v/>
      </c>
      <c r="N92" s="32">
        <f>IF(COUNTA($A92:$I92)=0,"",IF(COUNTBLANK($A92:$I92)&gt;0,"",IF($I92='Parâmetros'!$E$4,$F92/60*'Parâmetros'!$B$5,"")))</f>
        <v/>
      </c>
      <c r="O92" s="32">
        <f>IF(OR($J92="",$K92="",$M92="",$N92=""),"",SUM($G92,$K92,$M92,$N92))</f>
        <v/>
      </c>
      <c r="P92" s="32">
        <f>IFERROR(IF($O92="","",$O92/$E92),"")</f>
        <v/>
      </c>
      <c r="Q92" s="32">
        <f>IF(OR($J92="",$O92=""),"",$J92-$O92)</f>
        <v/>
      </c>
      <c r="R92" s="37">
        <f>IFERROR(IF($O92="","",$O92/$J92),"")</f>
        <v/>
      </c>
      <c r="S92" s="22">
        <f>IF(COUNTA($A92:$I92)=0,"",IF(COUNTBLANK($A92:$I92)&gt;0,"Conferir campos",IF(COUNTIF($A$5:$A$104,$A92)&gt;1,"Conferir ID",IF(COUNTIF('Parâmetros'!$E$4:$E$6,$I92)&lt;&gt;1,"Conferir status",IF(COUNTIF('Serviços'!$B$5:$B$104,$C92)&lt;&gt;1,"Conferir cadastro",IF(AND($I92='Parâmetros'!$E$4,OR($E92&lt;=0,$F92&lt;=0,$H92&lt;=0)),"Conferir valores",IF($I92&lt;&gt;'Parâmetros'!$E$4,"Sem apuração",IF(IFERROR($R92,0)&gt;'Parâmetros'!$B$6,"Conferir custo","OK"))))))))</f>
        <v/>
      </c>
    </row>
    <row r="93" ht="21" customHeight="1">
      <c r="A93" s="15" t="n"/>
      <c r="B93" s="16" t="n"/>
      <c r="C93" s="15" t="n"/>
      <c r="D93" s="15" t="n"/>
      <c r="E93" s="17" t="n"/>
      <c r="F93" s="17" t="n"/>
      <c r="G93" s="36" t="n"/>
      <c r="H93" s="36" t="n"/>
      <c r="I93" s="19" t="n"/>
      <c r="J93" s="33">
        <f>IF(COUNTA($A93:$I93)=0,"",IF(COUNTBLANK($A93:$I93)&gt;0,"",IF($I93='Parâmetros'!$E$4,$E93*$H93,"")))</f>
        <v/>
      </c>
      <c r="K93" s="33">
        <f>IF(COUNTA($A93:$I93)=0,"",IF(COUNTBLANK($A93:$I93)&gt;0,"",IF($I93='Parâmetros'!$E$4,$F93/60*'Parâmetros'!$B$4,"")))</f>
        <v/>
      </c>
      <c r="L93" s="34">
        <f>IF($C93="","",IFERROR(VLOOKUP($C93,'Serviços'!$B$5:$C$104,2,FALSE),""))</f>
        <v/>
      </c>
      <c r="M93" s="33">
        <f>IF(OR($J93="",$L93=""),"",$J93*$L93)</f>
        <v/>
      </c>
      <c r="N93" s="33">
        <f>IF(COUNTA($A93:$I93)=0,"",IF(COUNTBLANK($A93:$I93)&gt;0,"",IF($I93='Parâmetros'!$E$4,$F93/60*'Parâmetros'!$B$5,"")))</f>
        <v/>
      </c>
      <c r="O93" s="33">
        <f>IF(OR($J93="",$K93="",$M93="",$N93=""),"",SUM($G93,$K93,$M93,$N93))</f>
        <v/>
      </c>
      <c r="P93" s="33">
        <f>IFERROR(IF($O93="","",$O93/$E93),"")</f>
        <v/>
      </c>
      <c r="Q93" s="33">
        <f>IF(OR($J93="",$O93=""),"",$J93-$O93)</f>
        <v/>
      </c>
      <c r="R93" s="34">
        <f>IFERROR(IF($O93="","",$O93/$J93),"")</f>
        <v/>
      </c>
      <c r="S93" s="20">
        <f>IF(COUNTA($A93:$I93)=0,"",IF(COUNTBLANK($A93:$I93)&gt;0,"Conferir campos",IF(COUNTIF($A$5:$A$104,$A93)&gt;1,"Conferir ID",IF(COUNTIF('Parâmetros'!$E$4:$E$6,$I93)&lt;&gt;1,"Conferir status",IF(COUNTIF('Serviços'!$B$5:$B$104,$C93)&lt;&gt;1,"Conferir cadastro",IF(AND($I93='Parâmetros'!$E$4,OR($E93&lt;=0,$F93&lt;=0,$H93&lt;=0)),"Conferir valores",IF($I93&lt;&gt;'Parâmetros'!$E$4,"Sem apuração",IF(IFERROR($R93,0)&gt;'Parâmetros'!$B$6,"Conferir custo","OK"))))))))</f>
        <v/>
      </c>
    </row>
    <row r="94" ht="21" customHeight="1">
      <c r="A94" s="15" t="n"/>
      <c r="B94" s="16" t="n"/>
      <c r="C94" s="15" t="n"/>
      <c r="D94" s="15" t="n"/>
      <c r="E94" s="17" t="n"/>
      <c r="F94" s="17" t="n"/>
      <c r="G94" s="36" t="n"/>
      <c r="H94" s="36" t="n"/>
      <c r="I94" s="19" t="n"/>
      <c r="J94" s="32">
        <f>IF(COUNTA($A94:$I94)=0,"",IF(COUNTBLANK($A94:$I94)&gt;0,"",IF($I94='Parâmetros'!$E$4,$E94*$H94,"")))</f>
        <v/>
      </c>
      <c r="K94" s="32">
        <f>IF(COUNTA($A94:$I94)=0,"",IF(COUNTBLANK($A94:$I94)&gt;0,"",IF($I94='Parâmetros'!$E$4,$F94/60*'Parâmetros'!$B$4,"")))</f>
        <v/>
      </c>
      <c r="L94" s="37">
        <f>IF($C94="","",IFERROR(VLOOKUP($C94,'Serviços'!$B$5:$C$104,2,FALSE),""))</f>
        <v/>
      </c>
      <c r="M94" s="32">
        <f>IF(OR($J94="",$L94=""),"",$J94*$L94)</f>
        <v/>
      </c>
      <c r="N94" s="32">
        <f>IF(COUNTA($A94:$I94)=0,"",IF(COUNTBLANK($A94:$I94)&gt;0,"",IF($I94='Parâmetros'!$E$4,$F94/60*'Parâmetros'!$B$5,"")))</f>
        <v/>
      </c>
      <c r="O94" s="32">
        <f>IF(OR($J94="",$K94="",$M94="",$N94=""),"",SUM($G94,$K94,$M94,$N94))</f>
        <v/>
      </c>
      <c r="P94" s="32">
        <f>IFERROR(IF($O94="","",$O94/$E94),"")</f>
        <v/>
      </c>
      <c r="Q94" s="32">
        <f>IF(OR($J94="",$O94=""),"",$J94-$O94)</f>
        <v/>
      </c>
      <c r="R94" s="37">
        <f>IFERROR(IF($O94="","",$O94/$J94),"")</f>
        <v/>
      </c>
      <c r="S94" s="22">
        <f>IF(COUNTA($A94:$I94)=0,"",IF(COUNTBLANK($A94:$I94)&gt;0,"Conferir campos",IF(COUNTIF($A$5:$A$104,$A94)&gt;1,"Conferir ID",IF(COUNTIF('Parâmetros'!$E$4:$E$6,$I94)&lt;&gt;1,"Conferir status",IF(COUNTIF('Serviços'!$B$5:$B$104,$C94)&lt;&gt;1,"Conferir cadastro",IF(AND($I94='Parâmetros'!$E$4,OR($E94&lt;=0,$F94&lt;=0,$H94&lt;=0)),"Conferir valores",IF($I94&lt;&gt;'Parâmetros'!$E$4,"Sem apuração",IF(IFERROR($R94,0)&gt;'Parâmetros'!$B$6,"Conferir custo","OK"))))))))</f>
        <v/>
      </c>
    </row>
    <row r="95" ht="21" customHeight="1">
      <c r="A95" s="15" t="n"/>
      <c r="B95" s="16" t="n"/>
      <c r="C95" s="15" t="n"/>
      <c r="D95" s="15" t="n"/>
      <c r="E95" s="17" t="n"/>
      <c r="F95" s="17" t="n"/>
      <c r="G95" s="36" t="n"/>
      <c r="H95" s="36" t="n"/>
      <c r="I95" s="19" t="n"/>
      <c r="J95" s="33">
        <f>IF(COUNTA($A95:$I95)=0,"",IF(COUNTBLANK($A95:$I95)&gt;0,"",IF($I95='Parâmetros'!$E$4,$E95*$H95,"")))</f>
        <v/>
      </c>
      <c r="K95" s="33">
        <f>IF(COUNTA($A95:$I95)=0,"",IF(COUNTBLANK($A95:$I95)&gt;0,"",IF($I95='Parâmetros'!$E$4,$F95/60*'Parâmetros'!$B$4,"")))</f>
        <v/>
      </c>
      <c r="L95" s="34">
        <f>IF($C95="","",IFERROR(VLOOKUP($C95,'Serviços'!$B$5:$C$104,2,FALSE),""))</f>
        <v/>
      </c>
      <c r="M95" s="33">
        <f>IF(OR($J95="",$L95=""),"",$J95*$L95)</f>
        <v/>
      </c>
      <c r="N95" s="33">
        <f>IF(COUNTA($A95:$I95)=0,"",IF(COUNTBLANK($A95:$I95)&gt;0,"",IF($I95='Parâmetros'!$E$4,$F95/60*'Parâmetros'!$B$5,"")))</f>
        <v/>
      </c>
      <c r="O95" s="33">
        <f>IF(OR($J95="",$K95="",$M95="",$N95=""),"",SUM($G95,$K95,$M95,$N95))</f>
        <v/>
      </c>
      <c r="P95" s="33">
        <f>IFERROR(IF($O95="","",$O95/$E95),"")</f>
        <v/>
      </c>
      <c r="Q95" s="33">
        <f>IF(OR($J95="",$O95=""),"",$J95-$O95)</f>
        <v/>
      </c>
      <c r="R95" s="34">
        <f>IFERROR(IF($O95="","",$O95/$J95),"")</f>
        <v/>
      </c>
      <c r="S95" s="20">
        <f>IF(COUNTA($A95:$I95)=0,"",IF(COUNTBLANK($A95:$I95)&gt;0,"Conferir campos",IF(COUNTIF($A$5:$A$104,$A95)&gt;1,"Conferir ID",IF(COUNTIF('Parâmetros'!$E$4:$E$6,$I95)&lt;&gt;1,"Conferir status",IF(COUNTIF('Serviços'!$B$5:$B$104,$C95)&lt;&gt;1,"Conferir cadastro",IF(AND($I95='Parâmetros'!$E$4,OR($E95&lt;=0,$F95&lt;=0,$H95&lt;=0)),"Conferir valores",IF($I95&lt;&gt;'Parâmetros'!$E$4,"Sem apuração",IF(IFERROR($R95,0)&gt;'Parâmetros'!$B$6,"Conferir custo","OK"))))))))</f>
        <v/>
      </c>
    </row>
    <row r="96" ht="21" customHeight="1">
      <c r="A96" s="15" t="n"/>
      <c r="B96" s="16" t="n"/>
      <c r="C96" s="15" t="n"/>
      <c r="D96" s="15" t="n"/>
      <c r="E96" s="17" t="n"/>
      <c r="F96" s="17" t="n"/>
      <c r="G96" s="36" t="n"/>
      <c r="H96" s="36" t="n"/>
      <c r="I96" s="19" t="n"/>
      <c r="J96" s="32">
        <f>IF(COUNTA($A96:$I96)=0,"",IF(COUNTBLANK($A96:$I96)&gt;0,"",IF($I96='Parâmetros'!$E$4,$E96*$H96,"")))</f>
        <v/>
      </c>
      <c r="K96" s="32">
        <f>IF(COUNTA($A96:$I96)=0,"",IF(COUNTBLANK($A96:$I96)&gt;0,"",IF($I96='Parâmetros'!$E$4,$F96/60*'Parâmetros'!$B$4,"")))</f>
        <v/>
      </c>
      <c r="L96" s="37">
        <f>IF($C96="","",IFERROR(VLOOKUP($C96,'Serviços'!$B$5:$C$104,2,FALSE),""))</f>
        <v/>
      </c>
      <c r="M96" s="32">
        <f>IF(OR($J96="",$L96=""),"",$J96*$L96)</f>
        <v/>
      </c>
      <c r="N96" s="32">
        <f>IF(COUNTA($A96:$I96)=0,"",IF(COUNTBLANK($A96:$I96)&gt;0,"",IF($I96='Parâmetros'!$E$4,$F96/60*'Parâmetros'!$B$5,"")))</f>
        <v/>
      </c>
      <c r="O96" s="32">
        <f>IF(OR($J96="",$K96="",$M96="",$N96=""),"",SUM($G96,$K96,$M96,$N96))</f>
        <v/>
      </c>
      <c r="P96" s="32">
        <f>IFERROR(IF($O96="","",$O96/$E96),"")</f>
        <v/>
      </c>
      <c r="Q96" s="32">
        <f>IF(OR($J96="",$O96=""),"",$J96-$O96)</f>
        <v/>
      </c>
      <c r="R96" s="37">
        <f>IFERROR(IF($O96="","",$O96/$J96),"")</f>
        <v/>
      </c>
      <c r="S96" s="22">
        <f>IF(COUNTA($A96:$I96)=0,"",IF(COUNTBLANK($A96:$I96)&gt;0,"Conferir campos",IF(COUNTIF($A$5:$A$104,$A96)&gt;1,"Conferir ID",IF(COUNTIF('Parâmetros'!$E$4:$E$6,$I96)&lt;&gt;1,"Conferir status",IF(COUNTIF('Serviços'!$B$5:$B$104,$C96)&lt;&gt;1,"Conferir cadastro",IF(AND($I96='Parâmetros'!$E$4,OR($E96&lt;=0,$F96&lt;=0,$H96&lt;=0)),"Conferir valores",IF($I96&lt;&gt;'Parâmetros'!$E$4,"Sem apuração",IF(IFERROR($R96,0)&gt;'Parâmetros'!$B$6,"Conferir custo","OK"))))))))</f>
        <v/>
      </c>
    </row>
    <row r="97" ht="21" customHeight="1">
      <c r="A97" s="15" t="n"/>
      <c r="B97" s="16" t="n"/>
      <c r="C97" s="15" t="n"/>
      <c r="D97" s="15" t="n"/>
      <c r="E97" s="17" t="n"/>
      <c r="F97" s="17" t="n"/>
      <c r="G97" s="36" t="n"/>
      <c r="H97" s="36" t="n"/>
      <c r="I97" s="19" t="n"/>
      <c r="J97" s="33">
        <f>IF(COUNTA($A97:$I97)=0,"",IF(COUNTBLANK($A97:$I97)&gt;0,"",IF($I97='Parâmetros'!$E$4,$E97*$H97,"")))</f>
        <v/>
      </c>
      <c r="K97" s="33">
        <f>IF(COUNTA($A97:$I97)=0,"",IF(COUNTBLANK($A97:$I97)&gt;0,"",IF($I97='Parâmetros'!$E$4,$F97/60*'Parâmetros'!$B$4,"")))</f>
        <v/>
      </c>
      <c r="L97" s="34">
        <f>IF($C97="","",IFERROR(VLOOKUP($C97,'Serviços'!$B$5:$C$104,2,FALSE),""))</f>
        <v/>
      </c>
      <c r="M97" s="33">
        <f>IF(OR($J97="",$L97=""),"",$J97*$L97)</f>
        <v/>
      </c>
      <c r="N97" s="33">
        <f>IF(COUNTA($A97:$I97)=0,"",IF(COUNTBLANK($A97:$I97)&gt;0,"",IF($I97='Parâmetros'!$E$4,$F97/60*'Parâmetros'!$B$5,"")))</f>
        <v/>
      </c>
      <c r="O97" s="33">
        <f>IF(OR($J97="",$K97="",$M97="",$N97=""),"",SUM($G97,$K97,$M97,$N97))</f>
        <v/>
      </c>
      <c r="P97" s="33">
        <f>IFERROR(IF($O97="","",$O97/$E97),"")</f>
        <v/>
      </c>
      <c r="Q97" s="33">
        <f>IF(OR($J97="",$O97=""),"",$J97-$O97)</f>
        <v/>
      </c>
      <c r="R97" s="34">
        <f>IFERROR(IF($O97="","",$O97/$J97),"")</f>
        <v/>
      </c>
      <c r="S97" s="20">
        <f>IF(COUNTA($A97:$I97)=0,"",IF(COUNTBLANK($A97:$I97)&gt;0,"Conferir campos",IF(COUNTIF($A$5:$A$104,$A97)&gt;1,"Conferir ID",IF(COUNTIF('Parâmetros'!$E$4:$E$6,$I97)&lt;&gt;1,"Conferir status",IF(COUNTIF('Serviços'!$B$5:$B$104,$C97)&lt;&gt;1,"Conferir cadastro",IF(AND($I97='Parâmetros'!$E$4,OR($E97&lt;=0,$F97&lt;=0,$H97&lt;=0)),"Conferir valores",IF($I97&lt;&gt;'Parâmetros'!$E$4,"Sem apuração",IF(IFERROR($R97,0)&gt;'Parâmetros'!$B$6,"Conferir custo","OK"))))))))</f>
        <v/>
      </c>
    </row>
    <row r="98" ht="21" customHeight="1">
      <c r="A98" s="15" t="n"/>
      <c r="B98" s="16" t="n"/>
      <c r="C98" s="15" t="n"/>
      <c r="D98" s="15" t="n"/>
      <c r="E98" s="17" t="n"/>
      <c r="F98" s="17" t="n"/>
      <c r="G98" s="36" t="n"/>
      <c r="H98" s="36" t="n"/>
      <c r="I98" s="19" t="n"/>
      <c r="J98" s="32">
        <f>IF(COUNTA($A98:$I98)=0,"",IF(COUNTBLANK($A98:$I98)&gt;0,"",IF($I98='Parâmetros'!$E$4,$E98*$H98,"")))</f>
        <v/>
      </c>
      <c r="K98" s="32">
        <f>IF(COUNTA($A98:$I98)=0,"",IF(COUNTBLANK($A98:$I98)&gt;0,"",IF($I98='Parâmetros'!$E$4,$F98/60*'Parâmetros'!$B$4,"")))</f>
        <v/>
      </c>
      <c r="L98" s="37">
        <f>IF($C98="","",IFERROR(VLOOKUP($C98,'Serviços'!$B$5:$C$104,2,FALSE),""))</f>
        <v/>
      </c>
      <c r="M98" s="32">
        <f>IF(OR($J98="",$L98=""),"",$J98*$L98)</f>
        <v/>
      </c>
      <c r="N98" s="32">
        <f>IF(COUNTA($A98:$I98)=0,"",IF(COUNTBLANK($A98:$I98)&gt;0,"",IF($I98='Parâmetros'!$E$4,$F98/60*'Parâmetros'!$B$5,"")))</f>
        <v/>
      </c>
      <c r="O98" s="32">
        <f>IF(OR($J98="",$K98="",$M98="",$N98=""),"",SUM($G98,$K98,$M98,$N98))</f>
        <v/>
      </c>
      <c r="P98" s="32">
        <f>IFERROR(IF($O98="","",$O98/$E98),"")</f>
        <v/>
      </c>
      <c r="Q98" s="32">
        <f>IF(OR($J98="",$O98=""),"",$J98-$O98)</f>
        <v/>
      </c>
      <c r="R98" s="37">
        <f>IFERROR(IF($O98="","",$O98/$J98),"")</f>
        <v/>
      </c>
      <c r="S98" s="22">
        <f>IF(COUNTA($A98:$I98)=0,"",IF(COUNTBLANK($A98:$I98)&gt;0,"Conferir campos",IF(COUNTIF($A$5:$A$104,$A98)&gt;1,"Conferir ID",IF(COUNTIF('Parâmetros'!$E$4:$E$6,$I98)&lt;&gt;1,"Conferir status",IF(COUNTIF('Serviços'!$B$5:$B$104,$C98)&lt;&gt;1,"Conferir cadastro",IF(AND($I98='Parâmetros'!$E$4,OR($E98&lt;=0,$F98&lt;=0,$H98&lt;=0)),"Conferir valores",IF($I98&lt;&gt;'Parâmetros'!$E$4,"Sem apuração",IF(IFERROR($R98,0)&gt;'Parâmetros'!$B$6,"Conferir custo","OK"))))))))</f>
        <v/>
      </c>
    </row>
    <row r="99" ht="21" customHeight="1">
      <c r="A99" s="15" t="n"/>
      <c r="B99" s="16" t="n"/>
      <c r="C99" s="15" t="n"/>
      <c r="D99" s="15" t="n"/>
      <c r="E99" s="17" t="n"/>
      <c r="F99" s="17" t="n"/>
      <c r="G99" s="36" t="n"/>
      <c r="H99" s="36" t="n"/>
      <c r="I99" s="19" t="n"/>
      <c r="J99" s="33">
        <f>IF(COUNTA($A99:$I99)=0,"",IF(COUNTBLANK($A99:$I99)&gt;0,"",IF($I99='Parâmetros'!$E$4,$E99*$H99,"")))</f>
        <v/>
      </c>
      <c r="K99" s="33">
        <f>IF(COUNTA($A99:$I99)=0,"",IF(COUNTBLANK($A99:$I99)&gt;0,"",IF($I99='Parâmetros'!$E$4,$F99/60*'Parâmetros'!$B$4,"")))</f>
        <v/>
      </c>
      <c r="L99" s="34">
        <f>IF($C99="","",IFERROR(VLOOKUP($C99,'Serviços'!$B$5:$C$104,2,FALSE),""))</f>
        <v/>
      </c>
      <c r="M99" s="33">
        <f>IF(OR($J99="",$L99=""),"",$J99*$L99)</f>
        <v/>
      </c>
      <c r="N99" s="33">
        <f>IF(COUNTA($A99:$I99)=0,"",IF(COUNTBLANK($A99:$I99)&gt;0,"",IF($I99='Parâmetros'!$E$4,$F99/60*'Parâmetros'!$B$5,"")))</f>
        <v/>
      </c>
      <c r="O99" s="33">
        <f>IF(OR($J99="",$K99="",$M99="",$N99=""),"",SUM($G99,$K99,$M99,$N99))</f>
        <v/>
      </c>
      <c r="P99" s="33">
        <f>IFERROR(IF($O99="","",$O99/$E99),"")</f>
        <v/>
      </c>
      <c r="Q99" s="33">
        <f>IF(OR($J99="",$O99=""),"",$J99-$O99)</f>
        <v/>
      </c>
      <c r="R99" s="34">
        <f>IFERROR(IF($O99="","",$O99/$J99),"")</f>
        <v/>
      </c>
      <c r="S99" s="20">
        <f>IF(COUNTA($A99:$I99)=0,"",IF(COUNTBLANK($A99:$I99)&gt;0,"Conferir campos",IF(COUNTIF($A$5:$A$104,$A99)&gt;1,"Conferir ID",IF(COUNTIF('Parâmetros'!$E$4:$E$6,$I99)&lt;&gt;1,"Conferir status",IF(COUNTIF('Serviços'!$B$5:$B$104,$C99)&lt;&gt;1,"Conferir cadastro",IF(AND($I99='Parâmetros'!$E$4,OR($E99&lt;=0,$F99&lt;=0,$H99&lt;=0)),"Conferir valores",IF($I99&lt;&gt;'Parâmetros'!$E$4,"Sem apuração",IF(IFERROR($R99,0)&gt;'Parâmetros'!$B$6,"Conferir custo","OK"))))))))</f>
        <v/>
      </c>
    </row>
    <row r="100" ht="21" customHeight="1">
      <c r="A100" s="15" t="n"/>
      <c r="B100" s="16" t="n"/>
      <c r="C100" s="15" t="n"/>
      <c r="D100" s="15" t="n"/>
      <c r="E100" s="17" t="n"/>
      <c r="F100" s="17" t="n"/>
      <c r="G100" s="36" t="n"/>
      <c r="H100" s="36" t="n"/>
      <c r="I100" s="19" t="n"/>
      <c r="J100" s="32">
        <f>IF(COUNTA($A100:$I100)=0,"",IF(COUNTBLANK($A100:$I100)&gt;0,"",IF($I100='Parâmetros'!$E$4,$E100*$H100,"")))</f>
        <v/>
      </c>
      <c r="K100" s="32">
        <f>IF(COUNTA($A100:$I100)=0,"",IF(COUNTBLANK($A100:$I100)&gt;0,"",IF($I100='Parâmetros'!$E$4,$F100/60*'Parâmetros'!$B$4,"")))</f>
        <v/>
      </c>
      <c r="L100" s="37">
        <f>IF($C100="","",IFERROR(VLOOKUP($C100,'Serviços'!$B$5:$C$104,2,FALSE),""))</f>
        <v/>
      </c>
      <c r="M100" s="32">
        <f>IF(OR($J100="",$L100=""),"",$J100*$L100)</f>
        <v/>
      </c>
      <c r="N100" s="32">
        <f>IF(COUNTA($A100:$I100)=0,"",IF(COUNTBLANK($A100:$I100)&gt;0,"",IF($I100='Parâmetros'!$E$4,$F100/60*'Parâmetros'!$B$5,"")))</f>
        <v/>
      </c>
      <c r="O100" s="32">
        <f>IF(OR($J100="",$K100="",$M100="",$N100=""),"",SUM($G100,$K100,$M100,$N100))</f>
        <v/>
      </c>
      <c r="P100" s="32">
        <f>IFERROR(IF($O100="","",$O100/$E100),"")</f>
        <v/>
      </c>
      <c r="Q100" s="32">
        <f>IF(OR($J100="",$O100=""),"",$J100-$O100)</f>
        <v/>
      </c>
      <c r="R100" s="37">
        <f>IFERROR(IF($O100="","",$O100/$J100),"")</f>
        <v/>
      </c>
      <c r="S100" s="22">
        <f>IF(COUNTA($A100:$I100)=0,"",IF(COUNTBLANK($A100:$I100)&gt;0,"Conferir campos",IF(COUNTIF($A$5:$A$104,$A100)&gt;1,"Conferir ID",IF(COUNTIF('Parâmetros'!$E$4:$E$6,$I100)&lt;&gt;1,"Conferir status",IF(COUNTIF('Serviços'!$B$5:$B$104,$C100)&lt;&gt;1,"Conferir cadastro",IF(AND($I100='Parâmetros'!$E$4,OR($E100&lt;=0,$F100&lt;=0,$H100&lt;=0)),"Conferir valores",IF($I100&lt;&gt;'Parâmetros'!$E$4,"Sem apuração",IF(IFERROR($R100,0)&gt;'Parâmetros'!$B$6,"Conferir custo","OK"))))))))</f>
        <v/>
      </c>
    </row>
    <row r="101" ht="21" customHeight="1">
      <c r="A101" s="15" t="n"/>
      <c r="B101" s="16" t="n"/>
      <c r="C101" s="15" t="n"/>
      <c r="D101" s="15" t="n"/>
      <c r="E101" s="17" t="n"/>
      <c r="F101" s="17" t="n"/>
      <c r="G101" s="36" t="n"/>
      <c r="H101" s="36" t="n"/>
      <c r="I101" s="19" t="n"/>
      <c r="J101" s="33">
        <f>IF(COUNTA($A101:$I101)=0,"",IF(COUNTBLANK($A101:$I101)&gt;0,"",IF($I101='Parâmetros'!$E$4,$E101*$H101,"")))</f>
        <v/>
      </c>
      <c r="K101" s="33">
        <f>IF(COUNTA($A101:$I101)=0,"",IF(COUNTBLANK($A101:$I101)&gt;0,"",IF($I101='Parâmetros'!$E$4,$F101/60*'Parâmetros'!$B$4,"")))</f>
        <v/>
      </c>
      <c r="L101" s="34">
        <f>IF($C101="","",IFERROR(VLOOKUP($C101,'Serviços'!$B$5:$C$104,2,FALSE),""))</f>
        <v/>
      </c>
      <c r="M101" s="33">
        <f>IF(OR($J101="",$L101=""),"",$J101*$L101)</f>
        <v/>
      </c>
      <c r="N101" s="33">
        <f>IF(COUNTA($A101:$I101)=0,"",IF(COUNTBLANK($A101:$I101)&gt;0,"",IF($I101='Parâmetros'!$E$4,$F101/60*'Parâmetros'!$B$5,"")))</f>
        <v/>
      </c>
      <c r="O101" s="33">
        <f>IF(OR($J101="",$K101="",$M101="",$N101=""),"",SUM($G101,$K101,$M101,$N101))</f>
        <v/>
      </c>
      <c r="P101" s="33">
        <f>IFERROR(IF($O101="","",$O101/$E101),"")</f>
        <v/>
      </c>
      <c r="Q101" s="33">
        <f>IF(OR($J101="",$O101=""),"",$J101-$O101)</f>
        <v/>
      </c>
      <c r="R101" s="34">
        <f>IFERROR(IF($O101="","",$O101/$J101),"")</f>
        <v/>
      </c>
      <c r="S101" s="20">
        <f>IF(COUNTA($A101:$I101)=0,"",IF(COUNTBLANK($A101:$I101)&gt;0,"Conferir campos",IF(COUNTIF($A$5:$A$104,$A101)&gt;1,"Conferir ID",IF(COUNTIF('Parâmetros'!$E$4:$E$6,$I101)&lt;&gt;1,"Conferir status",IF(COUNTIF('Serviços'!$B$5:$B$104,$C101)&lt;&gt;1,"Conferir cadastro",IF(AND($I101='Parâmetros'!$E$4,OR($E101&lt;=0,$F101&lt;=0,$H101&lt;=0)),"Conferir valores",IF($I101&lt;&gt;'Parâmetros'!$E$4,"Sem apuração",IF(IFERROR($R101,0)&gt;'Parâmetros'!$B$6,"Conferir custo","OK"))))))))</f>
        <v/>
      </c>
    </row>
    <row r="102" ht="21" customHeight="1">
      <c r="A102" s="15" t="n"/>
      <c r="B102" s="16" t="n"/>
      <c r="C102" s="15" t="n"/>
      <c r="D102" s="15" t="n"/>
      <c r="E102" s="17" t="n"/>
      <c r="F102" s="17" t="n"/>
      <c r="G102" s="36" t="n"/>
      <c r="H102" s="36" t="n"/>
      <c r="I102" s="19" t="n"/>
      <c r="J102" s="32">
        <f>IF(COUNTA($A102:$I102)=0,"",IF(COUNTBLANK($A102:$I102)&gt;0,"",IF($I102='Parâmetros'!$E$4,$E102*$H102,"")))</f>
        <v/>
      </c>
      <c r="K102" s="32">
        <f>IF(COUNTA($A102:$I102)=0,"",IF(COUNTBLANK($A102:$I102)&gt;0,"",IF($I102='Parâmetros'!$E$4,$F102/60*'Parâmetros'!$B$4,"")))</f>
        <v/>
      </c>
      <c r="L102" s="37">
        <f>IF($C102="","",IFERROR(VLOOKUP($C102,'Serviços'!$B$5:$C$104,2,FALSE),""))</f>
        <v/>
      </c>
      <c r="M102" s="32">
        <f>IF(OR($J102="",$L102=""),"",$J102*$L102)</f>
        <v/>
      </c>
      <c r="N102" s="32">
        <f>IF(COUNTA($A102:$I102)=0,"",IF(COUNTBLANK($A102:$I102)&gt;0,"",IF($I102='Parâmetros'!$E$4,$F102/60*'Parâmetros'!$B$5,"")))</f>
        <v/>
      </c>
      <c r="O102" s="32">
        <f>IF(OR($J102="",$K102="",$M102="",$N102=""),"",SUM($G102,$K102,$M102,$N102))</f>
        <v/>
      </c>
      <c r="P102" s="32">
        <f>IFERROR(IF($O102="","",$O102/$E102),"")</f>
        <v/>
      </c>
      <c r="Q102" s="32">
        <f>IF(OR($J102="",$O102=""),"",$J102-$O102)</f>
        <v/>
      </c>
      <c r="R102" s="37">
        <f>IFERROR(IF($O102="","",$O102/$J102),"")</f>
        <v/>
      </c>
      <c r="S102" s="22">
        <f>IF(COUNTA($A102:$I102)=0,"",IF(COUNTBLANK($A102:$I102)&gt;0,"Conferir campos",IF(COUNTIF($A$5:$A$104,$A102)&gt;1,"Conferir ID",IF(COUNTIF('Parâmetros'!$E$4:$E$6,$I102)&lt;&gt;1,"Conferir status",IF(COUNTIF('Serviços'!$B$5:$B$104,$C102)&lt;&gt;1,"Conferir cadastro",IF(AND($I102='Parâmetros'!$E$4,OR($E102&lt;=0,$F102&lt;=0,$H102&lt;=0)),"Conferir valores",IF($I102&lt;&gt;'Parâmetros'!$E$4,"Sem apuração",IF(IFERROR($R102,0)&gt;'Parâmetros'!$B$6,"Conferir custo","OK"))))))))</f>
        <v/>
      </c>
    </row>
    <row r="103" ht="21" customHeight="1">
      <c r="A103" s="15" t="n"/>
      <c r="B103" s="16" t="n"/>
      <c r="C103" s="15" t="n"/>
      <c r="D103" s="15" t="n"/>
      <c r="E103" s="17" t="n"/>
      <c r="F103" s="17" t="n"/>
      <c r="G103" s="36" t="n"/>
      <c r="H103" s="36" t="n"/>
      <c r="I103" s="19" t="n"/>
      <c r="J103" s="33">
        <f>IF(COUNTA($A103:$I103)=0,"",IF(COUNTBLANK($A103:$I103)&gt;0,"",IF($I103='Parâmetros'!$E$4,$E103*$H103,"")))</f>
        <v/>
      </c>
      <c r="K103" s="33">
        <f>IF(COUNTA($A103:$I103)=0,"",IF(COUNTBLANK($A103:$I103)&gt;0,"",IF($I103='Parâmetros'!$E$4,$F103/60*'Parâmetros'!$B$4,"")))</f>
        <v/>
      </c>
      <c r="L103" s="34">
        <f>IF($C103="","",IFERROR(VLOOKUP($C103,'Serviços'!$B$5:$C$104,2,FALSE),""))</f>
        <v/>
      </c>
      <c r="M103" s="33">
        <f>IF(OR($J103="",$L103=""),"",$J103*$L103)</f>
        <v/>
      </c>
      <c r="N103" s="33">
        <f>IF(COUNTA($A103:$I103)=0,"",IF(COUNTBLANK($A103:$I103)&gt;0,"",IF($I103='Parâmetros'!$E$4,$F103/60*'Parâmetros'!$B$5,"")))</f>
        <v/>
      </c>
      <c r="O103" s="33">
        <f>IF(OR($J103="",$K103="",$M103="",$N103=""),"",SUM($G103,$K103,$M103,$N103))</f>
        <v/>
      </c>
      <c r="P103" s="33">
        <f>IFERROR(IF($O103="","",$O103/$E103),"")</f>
        <v/>
      </c>
      <c r="Q103" s="33">
        <f>IF(OR($J103="",$O103=""),"",$J103-$O103)</f>
        <v/>
      </c>
      <c r="R103" s="34">
        <f>IFERROR(IF($O103="","",$O103/$J103),"")</f>
        <v/>
      </c>
      <c r="S103" s="20">
        <f>IF(COUNTA($A103:$I103)=0,"",IF(COUNTBLANK($A103:$I103)&gt;0,"Conferir campos",IF(COUNTIF($A$5:$A$104,$A103)&gt;1,"Conferir ID",IF(COUNTIF('Parâmetros'!$E$4:$E$6,$I103)&lt;&gt;1,"Conferir status",IF(COUNTIF('Serviços'!$B$5:$B$104,$C103)&lt;&gt;1,"Conferir cadastro",IF(AND($I103='Parâmetros'!$E$4,OR($E103&lt;=0,$F103&lt;=0,$H103&lt;=0)),"Conferir valores",IF($I103&lt;&gt;'Parâmetros'!$E$4,"Sem apuração",IF(IFERROR($R103,0)&gt;'Parâmetros'!$B$6,"Conferir custo","OK"))))))))</f>
        <v/>
      </c>
    </row>
    <row r="104" ht="21" customHeight="1">
      <c r="A104" s="15" t="n"/>
      <c r="B104" s="16" t="n"/>
      <c r="C104" s="15" t="n"/>
      <c r="D104" s="15" t="n"/>
      <c r="E104" s="17" t="n"/>
      <c r="F104" s="17" t="n"/>
      <c r="G104" s="36" t="n"/>
      <c r="H104" s="36" t="n"/>
      <c r="I104" s="19" t="n"/>
      <c r="J104" s="32">
        <f>IF(COUNTA($A104:$I104)=0,"",IF(COUNTBLANK($A104:$I104)&gt;0,"",IF($I104='Parâmetros'!$E$4,$E104*$H104,"")))</f>
        <v/>
      </c>
      <c r="K104" s="32">
        <f>IF(COUNTA($A104:$I104)=0,"",IF(COUNTBLANK($A104:$I104)&gt;0,"",IF($I104='Parâmetros'!$E$4,$F104/60*'Parâmetros'!$B$4,"")))</f>
        <v/>
      </c>
      <c r="L104" s="37">
        <f>IF($C104="","",IFERROR(VLOOKUP($C104,'Serviços'!$B$5:$C$104,2,FALSE),""))</f>
        <v/>
      </c>
      <c r="M104" s="32">
        <f>IF(OR($J104="",$L104=""),"",$J104*$L104)</f>
        <v/>
      </c>
      <c r="N104" s="32">
        <f>IF(COUNTA($A104:$I104)=0,"",IF(COUNTBLANK($A104:$I104)&gt;0,"",IF($I104='Parâmetros'!$E$4,$F104/60*'Parâmetros'!$B$5,"")))</f>
        <v/>
      </c>
      <c r="O104" s="32">
        <f>IF(OR($J104="",$K104="",$M104="",$N104=""),"",SUM($G104,$K104,$M104,$N104))</f>
        <v/>
      </c>
      <c r="P104" s="32">
        <f>IFERROR(IF($O104="","",$O104/$E104),"")</f>
        <v/>
      </c>
      <c r="Q104" s="32">
        <f>IF(OR($J104="",$O104=""),"",$J104-$O104)</f>
        <v/>
      </c>
      <c r="R104" s="37">
        <f>IFERROR(IF($O104="","",$O104/$J104),"")</f>
        <v/>
      </c>
      <c r="S104" s="22">
        <f>IF(COUNTA($A104:$I104)=0,"",IF(COUNTBLANK($A104:$I104)&gt;0,"Conferir campos",IF(COUNTIF($A$5:$A$104,$A104)&gt;1,"Conferir ID",IF(COUNTIF('Parâmetros'!$E$4:$E$6,$I104)&lt;&gt;1,"Conferir status",IF(COUNTIF('Serviços'!$B$5:$B$104,$C104)&lt;&gt;1,"Conferir cadastro",IF(AND($I104='Parâmetros'!$E$4,OR($E104&lt;=0,$F104&lt;=0,$H104&lt;=0)),"Conferir valores",IF($I104&lt;&gt;'Parâmetros'!$E$4,"Sem apuração",IF(IFERROR($R104,0)&gt;'Parâmetros'!$B$6,"Conferir custo","OK"))))))))</f>
        <v/>
      </c>
    </row>
  </sheetData>
  <autoFilter ref="A4:S104"/>
  <mergeCells count="1">
    <mergeCell ref="A1:S1"/>
  </mergeCells>
  <conditionalFormatting sqref="S5:S104">
    <cfRule type="expression" priority="1" dxfId="1">
      <formula>LEFT($S5,8)="Conferir"</formula>
    </cfRule>
    <cfRule type="expression" priority="2" dxfId="0">
      <formula>$S5="OK"</formula>
    </cfRule>
  </conditionalFormatting>
  <conditionalFormatting sqref="R5:R104">
    <cfRule type="expression" priority="3" dxfId="1">
      <formula>AND(ISNUMBER($R5),$R5&gt;'Parâmetros'!$B$6)</formula>
    </cfRule>
  </conditionalFormatting>
  <dataValidations count="5">
    <dataValidation sqref="B5:B104" showDropDown="0" showInputMessage="0" showErrorMessage="0" allowBlank="0" errorTitle="Data fora do limite" error="Informe uma data entre os limites definidos em Parâmetros." type="date" operator="between">
      <formula1>$U$2</formula1>
      <formula2>$V$2</formula2>
    </dataValidation>
    <dataValidation sqref="E5:E104" showDropDown="0" showInputMessage="0" showErrorMessage="0" allowBlank="0" errorTitle="Quantidade incoerente" error="Informe uma quantidade inteira dentro do limite definido." type="whole" operator="between">
      <formula1>1</formula1>
      <formula2>$W$2</formula2>
    </dataValidation>
    <dataValidation sqref="F5:F104" showDropDown="0" showInputMessage="0" showErrorMessage="0" allowBlank="0" errorTitle="Duração incoerente" error="Informe a duração total em minutos dentro do limite definido." type="decimal" operator="between">
      <formula1>1</formula1>
      <formula2>$Y$2</formula2>
    </dataValidation>
    <dataValidation sqref="G5:H104" showDropDown="0" showInputMessage="0" showErrorMessage="0" allowBlank="0" errorTitle="Valor incoerente" error="Informe um valor entre zero e o limite definido em Parâmetros." type="decimal" operator="between">
      <formula1>0</formula1>
      <formula2>$X$2</formula2>
    </dataValidation>
    <dataValidation sqref="I5:I104" showDropDown="0" showInputMessage="0" showErrorMessage="0" allowBlank="0" errorTitle="Estado inválido" error="Escolha um dos estados disponíveis." promptTitle="Status" prompt="Selecione um estado estável para o atendimento." type="list">
      <formula1>$T$2:$T$4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E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8" customWidth="1" min="3" max="3"/>
    <col hidden="1" width="13" customWidth="1" min="5" max="5"/>
  </cols>
  <sheetData>
    <row r="1" ht="28" customHeight="1">
      <c r="A1" s="1" t="inlineStr">
        <is>
          <t>Cadastro de serviços</t>
        </is>
      </c>
      <c r="B1" s="30" t="n"/>
      <c r="C1" s="31" t="n"/>
    </row>
    <row r="2" ht="30" customHeight="1">
      <c r="A2" s="3" t="inlineStr">
        <is>
          <t>Cadastre nomes únicos e a comissão aplicável. Todos os exemplos são fictícios.</t>
        </is>
      </c>
      <c r="E2">
        <f>'Parâmetros'!$B$14</f>
        <v/>
      </c>
    </row>
    <row r="3"/>
    <row r="4" ht="28" customHeight="1">
      <c r="A4" s="4" t="inlineStr">
        <is>
          <t>Código</t>
        </is>
      </c>
      <c r="B4" s="4" t="inlineStr">
        <is>
          <t>Serviço</t>
        </is>
      </c>
      <c r="C4" s="4" t="inlineStr">
        <is>
          <t>Comissão (%)</t>
        </is>
      </c>
    </row>
    <row r="5" ht="20" customHeight="1">
      <c r="A5" s="15" t="inlineStr">
        <is>
          <t>SV-001</t>
        </is>
      </c>
      <c r="B5" s="15" t="inlineStr">
        <is>
          <t>Corte feminino</t>
        </is>
      </c>
      <c r="C5" s="38" t="n">
        <v>0.1</v>
      </c>
    </row>
    <row r="6" ht="20" customHeight="1">
      <c r="A6" s="15" t="inlineStr">
        <is>
          <t>SV-002</t>
        </is>
      </c>
      <c r="B6" s="15" t="inlineStr">
        <is>
          <t>Escova modelada</t>
        </is>
      </c>
      <c r="C6" s="38" t="n">
        <v>0.08</v>
      </c>
    </row>
    <row r="7" ht="20" customHeight="1">
      <c r="A7" s="15" t="inlineStr">
        <is>
          <t>SV-003</t>
        </is>
      </c>
      <c r="B7" s="15" t="inlineStr">
        <is>
          <t>Coloração básica</t>
        </is>
      </c>
      <c r="C7" s="38" t="n">
        <v>0.12</v>
      </c>
    </row>
    <row r="8" ht="20" customHeight="1">
      <c r="A8" s="15" t="inlineStr">
        <is>
          <t>SV-004</t>
        </is>
      </c>
      <c r="B8" s="15" t="inlineStr">
        <is>
          <t>Hidratação capilar</t>
        </is>
      </c>
      <c r="C8" s="38" t="n">
        <v>0.1</v>
      </c>
    </row>
    <row r="9" ht="20" customHeight="1">
      <c r="A9" s="15" t="inlineStr">
        <is>
          <t>SV-005</t>
        </is>
      </c>
      <c r="B9" s="15" t="inlineStr">
        <is>
          <t>Manicure tradicional</t>
        </is>
      </c>
      <c r="C9" s="38" t="n">
        <v>0.08</v>
      </c>
    </row>
    <row r="10" ht="20" customHeight="1">
      <c r="A10" s="15" t="inlineStr">
        <is>
          <t>SV-006</t>
        </is>
      </c>
      <c r="B10" s="15" t="inlineStr">
        <is>
          <t>Pedicure tradicional</t>
        </is>
      </c>
      <c r="C10" s="38" t="n">
        <v>0.08</v>
      </c>
    </row>
    <row r="11" ht="20" customHeight="1">
      <c r="A11" s="15" t="inlineStr">
        <is>
          <t>SV-007</t>
        </is>
      </c>
      <c r="B11" s="15" t="inlineStr">
        <is>
          <t>Design de sobrancelhas</t>
        </is>
      </c>
      <c r="C11" s="38" t="n">
        <v>0.1</v>
      </c>
    </row>
    <row r="12" ht="20" customHeight="1">
      <c r="A12" s="15" t="inlineStr">
        <is>
          <t>SV-008</t>
        </is>
      </c>
      <c r="B12" s="15" t="inlineStr">
        <is>
          <t>Barba modelada</t>
        </is>
      </c>
      <c r="C12" s="38" t="n">
        <v>0.1</v>
      </c>
    </row>
    <row r="13" ht="20" customHeight="1">
      <c r="A13" s="15" t="inlineStr">
        <is>
          <t>SV-009</t>
        </is>
      </c>
      <c r="B13" s="15" t="inlineStr">
        <is>
          <t>Corte masculino</t>
        </is>
      </c>
      <c r="C13" s="38" t="n">
        <v>0.1</v>
      </c>
    </row>
    <row r="14" ht="20" customHeight="1">
      <c r="A14" s="15" t="inlineStr">
        <is>
          <t>SV-010</t>
        </is>
      </c>
      <c r="B14" s="15" t="inlineStr">
        <is>
          <t>Penteado simples</t>
        </is>
      </c>
      <c r="C14" s="38" t="n">
        <v>0.12</v>
      </c>
    </row>
    <row r="15" ht="20" customHeight="1">
      <c r="A15" s="15" t="n"/>
      <c r="B15" s="15" t="n"/>
      <c r="C15" s="38" t="n"/>
    </row>
    <row r="16" ht="20" customHeight="1">
      <c r="A16" s="15" t="n"/>
      <c r="B16" s="15" t="n"/>
      <c r="C16" s="38" t="n"/>
    </row>
    <row r="17" ht="20" customHeight="1">
      <c r="A17" s="15" t="n"/>
      <c r="B17" s="15" t="n"/>
      <c r="C17" s="38" t="n"/>
    </row>
    <row r="18" ht="20" customHeight="1">
      <c r="A18" s="15" t="n"/>
      <c r="B18" s="15" t="n"/>
      <c r="C18" s="38" t="n"/>
    </row>
    <row r="19" ht="20" customHeight="1">
      <c r="A19" s="15" t="n"/>
      <c r="B19" s="15" t="n"/>
      <c r="C19" s="38" t="n"/>
    </row>
    <row r="20" ht="20" customHeight="1">
      <c r="A20" s="15" t="n"/>
      <c r="B20" s="15" t="n"/>
      <c r="C20" s="38" t="n"/>
    </row>
    <row r="21" ht="20" customHeight="1">
      <c r="A21" s="15" t="n"/>
      <c r="B21" s="15" t="n"/>
      <c r="C21" s="38" t="n"/>
    </row>
    <row r="22" ht="20" customHeight="1">
      <c r="A22" s="15" t="n"/>
      <c r="B22" s="15" t="n"/>
      <c r="C22" s="38" t="n"/>
    </row>
    <row r="23" ht="20" customHeight="1">
      <c r="A23" s="15" t="n"/>
      <c r="B23" s="15" t="n"/>
      <c r="C23" s="38" t="n"/>
    </row>
    <row r="24" ht="20" customHeight="1">
      <c r="A24" s="15" t="n"/>
      <c r="B24" s="15" t="n"/>
      <c r="C24" s="38" t="n"/>
    </row>
    <row r="25" ht="20" customHeight="1">
      <c r="A25" s="15" t="n"/>
      <c r="B25" s="15" t="n"/>
      <c r="C25" s="38" t="n"/>
    </row>
    <row r="26" ht="20" customHeight="1">
      <c r="A26" s="15" t="n"/>
      <c r="B26" s="15" t="n"/>
      <c r="C26" s="38" t="n"/>
    </row>
    <row r="27" ht="20" customHeight="1">
      <c r="A27" s="15" t="n"/>
      <c r="B27" s="15" t="n"/>
      <c r="C27" s="38" t="n"/>
    </row>
    <row r="28" ht="20" customHeight="1">
      <c r="A28" s="15" t="n"/>
      <c r="B28" s="15" t="n"/>
      <c r="C28" s="38" t="n"/>
    </row>
    <row r="29" ht="20" customHeight="1">
      <c r="A29" s="15" t="n"/>
      <c r="B29" s="15" t="n"/>
      <c r="C29" s="38" t="n"/>
    </row>
    <row r="30" ht="20" customHeight="1">
      <c r="A30" s="15" t="n"/>
      <c r="B30" s="15" t="n"/>
      <c r="C30" s="38" t="n"/>
    </row>
    <row r="31" ht="20" customHeight="1">
      <c r="A31" s="15" t="n"/>
      <c r="B31" s="15" t="n"/>
      <c r="C31" s="38" t="n"/>
    </row>
    <row r="32" ht="20" customHeight="1">
      <c r="A32" s="15" t="n"/>
      <c r="B32" s="15" t="n"/>
      <c r="C32" s="38" t="n"/>
    </row>
    <row r="33" ht="20" customHeight="1">
      <c r="A33" s="15" t="n"/>
      <c r="B33" s="15" t="n"/>
      <c r="C33" s="38" t="n"/>
    </row>
    <row r="34" ht="20" customHeight="1">
      <c r="A34" s="15" t="n"/>
      <c r="B34" s="15" t="n"/>
      <c r="C34" s="38" t="n"/>
    </row>
    <row r="35" ht="20" customHeight="1">
      <c r="A35" s="15" t="n"/>
      <c r="B35" s="15" t="n"/>
      <c r="C35" s="38" t="n"/>
    </row>
    <row r="36" ht="20" customHeight="1">
      <c r="A36" s="15" t="n"/>
      <c r="B36" s="15" t="n"/>
      <c r="C36" s="38" t="n"/>
    </row>
    <row r="37" ht="20" customHeight="1">
      <c r="A37" s="15" t="n"/>
      <c r="B37" s="15" t="n"/>
      <c r="C37" s="38" t="n"/>
    </row>
    <row r="38" ht="20" customHeight="1">
      <c r="A38" s="15" t="n"/>
      <c r="B38" s="15" t="n"/>
      <c r="C38" s="38" t="n"/>
    </row>
    <row r="39" ht="20" customHeight="1">
      <c r="A39" s="15" t="n"/>
      <c r="B39" s="15" t="n"/>
      <c r="C39" s="38" t="n"/>
    </row>
    <row r="40" ht="20" customHeight="1">
      <c r="A40" s="15" t="n"/>
      <c r="B40" s="15" t="n"/>
      <c r="C40" s="38" t="n"/>
    </row>
    <row r="41" ht="20" customHeight="1">
      <c r="A41" s="15" t="n"/>
      <c r="B41" s="15" t="n"/>
      <c r="C41" s="38" t="n"/>
    </row>
    <row r="42" ht="20" customHeight="1">
      <c r="A42" s="15" t="n"/>
      <c r="B42" s="15" t="n"/>
      <c r="C42" s="38" t="n"/>
    </row>
    <row r="43" ht="20" customHeight="1">
      <c r="A43" s="15" t="n"/>
      <c r="B43" s="15" t="n"/>
      <c r="C43" s="38" t="n"/>
    </row>
    <row r="44" ht="20" customHeight="1">
      <c r="A44" s="15" t="n"/>
      <c r="B44" s="15" t="n"/>
      <c r="C44" s="38" t="n"/>
    </row>
    <row r="45" ht="20" customHeight="1">
      <c r="A45" s="15" t="n"/>
      <c r="B45" s="15" t="n"/>
      <c r="C45" s="38" t="n"/>
    </row>
    <row r="46" ht="20" customHeight="1">
      <c r="A46" s="15" t="n"/>
      <c r="B46" s="15" t="n"/>
      <c r="C46" s="38" t="n"/>
    </row>
    <row r="47" ht="20" customHeight="1">
      <c r="A47" s="15" t="n"/>
      <c r="B47" s="15" t="n"/>
      <c r="C47" s="38" t="n"/>
    </row>
    <row r="48" ht="20" customHeight="1">
      <c r="A48" s="15" t="n"/>
      <c r="B48" s="15" t="n"/>
      <c r="C48" s="38" t="n"/>
    </row>
    <row r="49" ht="20" customHeight="1">
      <c r="A49" s="15" t="n"/>
      <c r="B49" s="15" t="n"/>
      <c r="C49" s="38" t="n"/>
    </row>
    <row r="50" ht="20" customHeight="1">
      <c r="A50" s="15" t="n"/>
      <c r="B50" s="15" t="n"/>
      <c r="C50" s="38" t="n"/>
    </row>
    <row r="51" ht="20" customHeight="1">
      <c r="A51" s="15" t="n"/>
      <c r="B51" s="15" t="n"/>
      <c r="C51" s="38" t="n"/>
    </row>
    <row r="52" ht="20" customHeight="1">
      <c r="A52" s="15" t="n"/>
      <c r="B52" s="15" t="n"/>
      <c r="C52" s="38" t="n"/>
    </row>
    <row r="53" ht="20" customHeight="1">
      <c r="A53" s="15" t="n"/>
      <c r="B53" s="15" t="n"/>
      <c r="C53" s="38" t="n"/>
    </row>
    <row r="54" ht="20" customHeight="1">
      <c r="A54" s="15" t="n"/>
      <c r="B54" s="15" t="n"/>
      <c r="C54" s="38" t="n"/>
    </row>
    <row r="55" ht="20" customHeight="1">
      <c r="A55" s="15" t="n"/>
      <c r="B55" s="15" t="n"/>
      <c r="C55" s="38" t="n"/>
    </row>
    <row r="56" ht="20" customHeight="1">
      <c r="A56" s="15" t="n"/>
      <c r="B56" s="15" t="n"/>
      <c r="C56" s="38" t="n"/>
    </row>
    <row r="57" ht="20" customHeight="1">
      <c r="A57" s="15" t="n"/>
      <c r="B57" s="15" t="n"/>
      <c r="C57" s="38" t="n"/>
    </row>
    <row r="58" ht="20" customHeight="1">
      <c r="A58" s="15" t="n"/>
      <c r="B58" s="15" t="n"/>
      <c r="C58" s="38" t="n"/>
    </row>
    <row r="59" ht="20" customHeight="1">
      <c r="A59" s="15" t="n"/>
      <c r="B59" s="15" t="n"/>
      <c r="C59" s="38" t="n"/>
    </row>
    <row r="60" ht="20" customHeight="1">
      <c r="A60" s="15" t="n"/>
      <c r="B60" s="15" t="n"/>
      <c r="C60" s="38" t="n"/>
    </row>
    <row r="61" ht="20" customHeight="1">
      <c r="A61" s="15" t="n"/>
      <c r="B61" s="15" t="n"/>
      <c r="C61" s="38" t="n"/>
    </row>
    <row r="62" ht="20" customHeight="1">
      <c r="A62" s="15" t="n"/>
      <c r="B62" s="15" t="n"/>
      <c r="C62" s="38" t="n"/>
    </row>
    <row r="63" ht="20" customHeight="1">
      <c r="A63" s="15" t="n"/>
      <c r="B63" s="15" t="n"/>
      <c r="C63" s="38" t="n"/>
    </row>
    <row r="64" ht="20" customHeight="1">
      <c r="A64" s="15" t="n"/>
      <c r="B64" s="15" t="n"/>
      <c r="C64" s="38" t="n"/>
    </row>
    <row r="65" ht="20" customHeight="1">
      <c r="A65" s="15" t="n"/>
      <c r="B65" s="15" t="n"/>
      <c r="C65" s="38" t="n"/>
    </row>
    <row r="66" ht="20" customHeight="1">
      <c r="A66" s="15" t="n"/>
      <c r="B66" s="15" t="n"/>
      <c r="C66" s="38" t="n"/>
    </row>
    <row r="67" ht="20" customHeight="1">
      <c r="A67" s="15" t="n"/>
      <c r="B67" s="15" t="n"/>
      <c r="C67" s="38" t="n"/>
    </row>
    <row r="68" ht="20" customHeight="1">
      <c r="A68" s="15" t="n"/>
      <c r="B68" s="15" t="n"/>
      <c r="C68" s="38" t="n"/>
    </row>
    <row r="69" ht="20" customHeight="1">
      <c r="A69" s="15" t="n"/>
      <c r="B69" s="15" t="n"/>
      <c r="C69" s="38" t="n"/>
    </row>
    <row r="70" ht="20" customHeight="1">
      <c r="A70" s="15" t="n"/>
      <c r="B70" s="15" t="n"/>
      <c r="C70" s="38" t="n"/>
    </row>
    <row r="71" ht="20" customHeight="1">
      <c r="A71" s="15" t="n"/>
      <c r="B71" s="15" t="n"/>
      <c r="C71" s="38" t="n"/>
    </row>
    <row r="72" ht="20" customHeight="1">
      <c r="A72" s="15" t="n"/>
      <c r="B72" s="15" t="n"/>
      <c r="C72" s="38" t="n"/>
    </row>
    <row r="73" ht="20" customHeight="1">
      <c r="A73" s="15" t="n"/>
      <c r="B73" s="15" t="n"/>
      <c r="C73" s="38" t="n"/>
    </row>
    <row r="74" ht="20" customHeight="1">
      <c r="A74" s="15" t="n"/>
      <c r="B74" s="15" t="n"/>
      <c r="C74" s="38" t="n"/>
    </row>
    <row r="75" ht="20" customHeight="1">
      <c r="A75" s="15" t="n"/>
      <c r="B75" s="15" t="n"/>
      <c r="C75" s="38" t="n"/>
    </row>
    <row r="76" ht="20" customHeight="1">
      <c r="A76" s="15" t="n"/>
      <c r="B76" s="15" t="n"/>
      <c r="C76" s="38" t="n"/>
    </row>
    <row r="77" ht="20" customHeight="1">
      <c r="A77" s="15" t="n"/>
      <c r="B77" s="15" t="n"/>
      <c r="C77" s="38" t="n"/>
    </row>
    <row r="78" ht="20" customHeight="1">
      <c r="A78" s="15" t="n"/>
      <c r="B78" s="15" t="n"/>
      <c r="C78" s="38" t="n"/>
    </row>
    <row r="79" ht="20" customHeight="1">
      <c r="A79" s="15" t="n"/>
      <c r="B79" s="15" t="n"/>
      <c r="C79" s="38" t="n"/>
    </row>
    <row r="80" ht="20" customHeight="1">
      <c r="A80" s="15" t="n"/>
      <c r="B80" s="15" t="n"/>
      <c r="C80" s="38" t="n"/>
    </row>
    <row r="81" ht="20" customHeight="1">
      <c r="A81" s="15" t="n"/>
      <c r="B81" s="15" t="n"/>
      <c r="C81" s="38" t="n"/>
    </row>
    <row r="82" ht="20" customHeight="1">
      <c r="A82" s="15" t="n"/>
      <c r="B82" s="15" t="n"/>
      <c r="C82" s="38" t="n"/>
    </row>
    <row r="83" ht="20" customHeight="1">
      <c r="A83" s="15" t="n"/>
      <c r="B83" s="15" t="n"/>
      <c r="C83" s="38" t="n"/>
    </row>
    <row r="84" ht="20" customHeight="1">
      <c r="A84" s="15" t="n"/>
      <c r="B84" s="15" t="n"/>
      <c r="C84" s="38" t="n"/>
    </row>
    <row r="85" ht="20" customHeight="1">
      <c r="A85" s="15" t="n"/>
      <c r="B85" s="15" t="n"/>
      <c r="C85" s="38" t="n"/>
    </row>
    <row r="86" ht="20" customHeight="1">
      <c r="A86" s="15" t="n"/>
      <c r="B86" s="15" t="n"/>
      <c r="C86" s="38" t="n"/>
    </row>
    <row r="87" ht="20" customHeight="1">
      <c r="A87" s="15" t="n"/>
      <c r="B87" s="15" t="n"/>
      <c r="C87" s="38" t="n"/>
    </row>
    <row r="88" ht="20" customHeight="1">
      <c r="A88" s="15" t="n"/>
      <c r="B88" s="15" t="n"/>
      <c r="C88" s="38" t="n"/>
    </row>
    <row r="89" ht="20" customHeight="1">
      <c r="A89" s="15" t="n"/>
      <c r="B89" s="15" t="n"/>
      <c r="C89" s="38" t="n"/>
    </row>
    <row r="90" ht="20" customHeight="1">
      <c r="A90" s="15" t="n"/>
      <c r="B90" s="15" t="n"/>
      <c r="C90" s="38" t="n"/>
    </row>
    <row r="91" ht="20" customHeight="1">
      <c r="A91" s="15" t="n"/>
      <c r="B91" s="15" t="n"/>
      <c r="C91" s="38" t="n"/>
    </row>
    <row r="92" ht="20" customHeight="1">
      <c r="A92" s="15" t="n"/>
      <c r="B92" s="15" t="n"/>
      <c r="C92" s="38" t="n"/>
    </row>
    <row r="93" ht="20" customHeight="1">
      <c r="A93" s="15" t="n"/>
      <c r="B93" s="15" t="n"/>
      <c r="C93" s="38" t="n"/>
    </row>
    <row r="94" ht="20" customHeight="1">
      <c r="A94" s="15" t="n"/>
      <c r="B94" s="15" t="n"/>
      <c r="C94" s="38" t="n"/>
    </row>
    <row r="95" ht="20" customHeight="1">
      <c r="A95" s="15" t="n"/>
      <c r="B95" s="15" t="n"/>
      <c r="C95" s="38" t="n"/>
    </row>
    <row r="96" ht="20" customHeight="1">
      <c r="A96" s="15" t="n"/>
      <c r="B96" s="15" t="n"/>
      <c r="C96" s="38" t="n"/>
    </row>
    <row r="97" ht="20" customHeight="1">
      <c r="A97" s="15" t="n"/>
      <c r="B97" s="15" t="n"/>
      <c r="C97" s="38" t="n"/>
    </row>
    <row r="98" ht="20" customHeight="1">
      <c r="A98" s="15" t="n"/>
      <c r="B98" s="15" t="n"/>
      <c r="C98" s="38" t="n"/>
    </row>
    <row r="99" ht="20" customHeight="1">
      <c r="A99" s="15" t="n"/>
      <c r="B99" s="15" t="n"/>
      <c r="C99" s="38" t="n"/>
    </row>
    <row r="100" ht="20" customHeight="1">
      <c r="A100" s="15" t="n"/>
      <c r="B100" s="15" t="n"/>
      <c r="C100" s="38" t="n"/>
    </row>
    <row r="101" ht="20" customHeight="1">
      <c r="A101" s="15" t="n"/>
      <c r="B101" s="15" t="n"/>
      <c r="C101" s="38" t="n"/>
    </row>
    <row r="102" ht="20" customHeight="1">
      <c r="A102" s="15" t="n"/>
      <c r="B102" s="15" t="n"/>
      <c r="C102" s="38" t="n"/>
    </row>
    <row r="103" ht="20" customHeight="1">
      <c r="A103" s="15" t="n"/>
      <c r="B103" s="15" t="n"/>
      <c r="C103" s="38" t="n"/>
    </row>
    <row r="104" ht="20" customHeight="1">
      <c r="A104" s="15" t="n"/>
      <c r="B104" s="15" t="n"/>
      <c r="C104" s="38" t="n"/>
    </row>
  </sheetData>
  <autoFilter ref="A4:C104"/>
  <mergeCells count="1">
    <mergeCell ref="A1:C1"/>
  </mergeCells>
  <conditionalFormatting sqref="A5:A104">
    <cfRule type="expression" priority="1" dxfId="1">
      <formula>AND($A5&lt;&gt;"",COUNTIF($A$5:$A$104,$A5)&gt;1)</formula>
    </cfRule>
  </conditionalFormatting>
  <conditionalFormatting sqref="B5:B104">
    <cfRule type="expression" priority="2" dxfId="1">
      <formula>AND($B5&lt;&gt;"",COUNTIF($B$5:$B$104,$B5)&gt;1)</formula>
    </cfRule>
  </conditionalFormatting>
  <dataValidations count="1">
    <dataValidation sqref="C5:C104" showDropDown="0" showInputMessage="0" showErrorMessage="0" allowBlank="0" errorTitle="Comissão fora do limite" error="Informe uma comissão entre 0% e o limite definido em Parâmetros." promptTitle="Comissão" prompt="Use um percentual dentro do limite editável." type="decimal" operator="between">
      <formula1>0</formula1>
      <formula2>$E$2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51432"/>
    <outlinePr summaryBelow="1" summaryRight="1"/>
    <pageSetUpPr/>
  </sheetPr>
  <dimension ref="A1:E14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56" customWidth="1" min="3" max="3"/>
    <col width="3" customWidth="1" min="4" max="4"/>
    <col width="24" customWidth="1" min="5" max="5"/>
  </cols>
  <sheetData>
    <row r="1" ht="28" customHeight="1">
      <c r="A1" s="1" t="inlineStr">
        <is>
          <t>Parâmetros — custo por atendimento</t>
        </is>
      </c>
      <c r="B1" s="30" t="n"/>
      <c r="C1" s="30" t="n"/>
      <c r="D1" s="30" t="n"/>
      <c r="E1" s="31" t="n"/>
    </row>
    <row r="2" ht="30" customHeight="1">
      <c r="A2" s="3" t="inlineStr">
        <is>
          <t>Premissas editáveis do Salão Fictício Aurora. Revise taxas, limites e período conforme a operação.</t>
        </is>
      </c>
    </row>
    <row r="3" ht="28" customHeight="1">
      <c r="A3" s="4" t="inlineStr">
        <is>
          <t>Premissa</t>
        </is>
      </c>
      <c r="B3" s="4" t="inlineStr">
        <is>
          <t>Valor</t>
        </is>
      </c>
      <c r="C3" s="4" t="inlineStr">
        <is>
          <t>Uso</t>
        </is>
      </c>
      <c r="E3" s="4" t="inlineStr">
        <is>
          <t>Estados de atendimento</t>
        </is>
      </c>
    </row>
    <row r="4">
      <c r="A4" s="6" t="inlineStr">
        <is>
          <t>Custo da hora da equipe</t>
        </is>
      </c>
      <c r="B4" s="39" t="n">
        <v>32</v>
      </c>
      <c r="C4" s="25" t="inlineStr">
        <is>
          <t>Base para o custo do tempo efetivamente informado.</t>
        </is>
      </c>
      <c r="E4" s="19" t="inlineStr">
        <is>
          <t>Concluído</t>
        </is>
      </c>
    </row>
    <row r="5">
      <c r="A5" s="10" t="inlineStr">
        <is>
          <t>Custo indireto por hora</t>
        </is>
      </c>
      <c r="B5" s="39" t="n">
        <v>18</v>
      </c>
      <c r="C5" s="26" t="inlineStr">
        <is>
          <t>Rateio editável de estrutura por hora de atendimento.</t>
        </is>
      </c>
      <c r="E5" s="19" t="inlineStr">
        <is>
          <t>Agendado</t>
        </is>
      </c>
    </row>
    <row r="6">
      <c r="A6" s="6" t="inlineStr">
        <is>
          <t>Limite de custo sobre receita</t>
        </is>
      </c>
      <c r="B6" s="40" t="n">
        <v>0.7</v>
      </c>
      <c r="C6" s="25" t="inlineStr">
        <is>
          <t>Acima deste percentual, indicar conferência.</t>
        </is>
      </c>
      <c r="E6" s="19" t="inlineStr">
        <is>
          <t>Cancelado</t>
        </is>
      </c>
    </row>
    <row r="7">
      <c r="A7" s="10" t="inlineStr">
        <is>
          <t>Início do período do resumo</t>
        </is>
      </c>
      <c r="B7" s="28" t="n">
        <v>46244</v>
      </c>
      <c r="C7" s="26" t="inlineStr">
        <is>
          <t>Primeiro dia considerado nos indicadores.</t>
        </is>
      </c>
    </row>
    <row r="8">
      <c r="A8" s="6" t="inlineStr">
        <is>
          <t>Fim do período do resumo</t>
        </is>
      </c>
      <c r="B8" s="28" t="n">
        <v>46274</v>
      </c>
      <c r="C8" s="25" t="inlineStr">
        <is>
          <t>Último dia considerado nos indicadores.</t>
        </is>
      </c>
      <c r="E8" s="3" t="inlineStr">
        <is>
          <t>Mantenha estados curtos e distintos.</t>
        </is>
      </c>
    </row>
    <row r="9">
      <c r="A9" s="10" t="inlineStr">
        <is>
          <t>Menor data aceita</t>
        </is>
      </c>
      <c r="B9" s="28" t="n">
        <v>45292</v>
      </c>
      <c r="C9" s="26" t="inlineStr">
        <is>
          <t>Limite editável para datas dos registros.</t>
        </is>
      </c>
    </row>
    <row r="10">
      <c r="A10" s="6" t="inlineStr">
        <is>
          <t>Maior data aceita</t>
        </is>
      </c>
      <c r="B10" s="28" t="n">
        <v>47118</v>
      </c>
      <c r="C10" s="25" t="inlineStr">
        <is>
          <t>Limite editável para datas dos registros.</t>
        </is>
      </c>
    </row>
    <row r="11">
      <c r="A11" s="10" t="inlineStr">
        <is>
          <t>Quantidade máxima por registro</t>
        </is>
      </c>
      <c r="B11" s="29" t="n">
        <v>20</v>
      </c>
      <c r="C11" s="26" t="inlineStr">
        <is>
          <t>Limite para atendimentos agrupados na mesma linha.</t>
        </is>
      </c>
    </row>
    <row r="12">
      <c r="A12" s="6" t="inlineStr">
        <is>
          <t>Maior valor por campo</t>
        </is>
      </c>
      <c r="B12" s="39" t="n">
        <v>5000</v>
      </c>
      <c r="C12" s="25" t="inlineStr">
        <is>
          <t>Limite para materiais e preço unitário.</t>
        </is>
      </c>
    </row>
    <row r="13">
      <c r="A13" s="10" t="inlineStr">
        <is>
          <t>Maior duração por registro</t>
        </is>
      </c>
      <c r="B13" s="29" t="n">
        <v>720</v>
      </c>
      <c r="C13" s="26" t="inlineStr">
        <is>
          <t>Limite de minutos totais na mesma linha.</t>
        </is>
      </c>
    </row>
    <row r="14">
      <c r="A14" s="6" t="inlineStr">
        <is>
          <t>Maior comissão aceita</t>
        </is>
      </c>
      <c r="B14" s="40" t="n">
        <v>0.4</v>
      </c>
      <c r="C14" s="25" t="inlineStr">
        <is>
          <t>Limite editável para comissão no cadastro de serviços.</t>
        </is>
      </c>
    </row>
  </sheetData>
  <autoFilter ref="A3:C14"/>
  <mergeCells count="1">
    <mergeCell ref="A1:E1"/>
  </mergeCells>
  <dataValidations count="5">
    <dataValidation sqref="B4:B5 B12" showDropDown="0" showInputMessage="0" showErrorMessage="0" allowBlank="0" errorTitle="Valor incoerente" error="Informe um valor maior ou igual a zero." type="decimal" operator="greaterThanOrEqual">
      <formula1>0</formula1>
    </dataValidation>
    <dataValidation sqref="B6 B14" showDropDown="0" showInputMessage="0" showErrorMessage="0" allowBlank="0" errorTitle="Percentual incoerente" error="Informe um percentual entre 0% e 100%." type="decimal" operator="between">
      <formula1>0</formula1>
      <formula2>1</formula2>
    </dataValidation>
    <dataValidation sqref="B7:B8" showDropDown="0" showInputMessage="0" showErrorMessage="0" allowBlank="0" errorTitle="Data fora do limite" error="Informe uma data dentro dos limites indicados." type="date" operator="between">
      <formula1>$B$9</formula1>
      <formula2>$B$10</formula2>
    </dataValidation>
    <dataValidation sqref="B9:B10" showDropDown="0" showInputMessage="0" showErrorMessage="0" allowBlank="0" errorTitle="Data incoerente" error="Informe uma data válida no intervalo de vinte anos em torno do ano atual." type="date" operator="between">
      <formula1>DATE(YEAR(TODAY())-10,1,1)</formula1>
      <formula2>DATE(YEAR(TODAY())+10,12,31)</formula2>
    </dataValidation>
    <dataValidation sqref="B11 B13" showDropDown="0" showInputMessage="0" showErrorMessage="0" allowBlank="0" errorTitle="Quantidade incoerente" error="Informe um número inteiro entre 1 e 1.000." type="whole" operator="between">
      <formula1>1</formula1>
      <formula2>1000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2026-09-09T02:29:51Z</dcterms:created>
  <dcterms:modified xmlns:dcterms="http://purl.org/dc/terms/" xmlns:xsi="http://www.w3.org/2001/XMLSchema-instance" xsi:type="dcterms:W3CDTF">2026-09-09T02:29:51+00:00Z</dcterms:modified>
</cp:coreProperties>
</file>