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ronograma" sheetId="2" state="visible" r:id="rId2"/>
    <sheet xmlns:r="http://schemas.openxmlformats.org/officeDocument/2006/relationships" name="Parâmetro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333333"/>
      <sz val="10"/>
    </font>
    <font>
      <name val="Aptos"/>
      <b val="1"/>
      <color rgb="00B94762"/>
      <sz val="10"/>
    </font>
    <font>
      <name val="Aptos"/>
      <b val="1"/>
      <color rgb="00666666"/>
      <sz val="10"/>
    </font>
    <font>
      <name val="Aptos"/>
      <b val="1"/>
      <color rgb="00351432"/>
      <sz val="10"/>
    </font>
    <font>
      <name val="Aptos"/>
      <b val="1"/>
      <color rgb="00FFFFFF"/>
      <sz val="15"/>
    </font>
    <font>
      <name val="Aptos"/>
      <b val="1"/>
      <color rgb="00333333"/>
      <sz val="10"/>
    </font>
  </fonts>
  <fills count="13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F6DFE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FCE5CD"/>
      </patternFill>
    </fill>
    <fill>
      <patternFill patternType="solid">
        <fgColor rgb="00D9EAF7"/>
      </patternFill>
    </fill>
    <fill>
      <patternFill patternType="solid">
        <fgColor rgb="00FFF2CC"/>
      </patternFill>
    </fill>
    <fill>
      <patternFill patternType="solid">
        <fgColor rgb="00DDEFEF"/>
      </patternFill>
    </fill>
    <fill>
      <patternFill patternType="solid">
        <fgColor rgb="00E2F0D9"/>
      </patternFill>
    </fill>
    <fill>
      <patternFill patternType="solid">
        <fgColor rgb="00EFEDEF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6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7" fillId="0" borderId="0" applyAlignment="1" pivotButton="0" quotePrefix="0" xfId="0">
      <alignment horizontal="left" vertical="center"/>
    </xf>
    <xf numFmtId="164" fontId="7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" fontId="7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" fontId="7" fillId="6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  <xf numFmtId="0" fontId="5" fillId="10" borderId="1" applyAlignment="1" pivotButton="0" quotePrefix="0" xfId="0">
      <alignment horizontal="center" vertical="center" wrapText="1"/>
    </xf>
    <xf numFmtId="0" fontId="5" fillId="11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165" fontId="2" fillId="12" borderId="1" applyAlignment="1" pivotButton="0" quotePrefix="0" xfId="0">
      <alignment horizontal="center" vertical="center"/>
    </xf>
    <xf numFmtId="1" fontId="2" fillId="12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12" borderId="1" applyAlignment="1" pivotButton="0" quotePrefix="0" xfId="0">
      <alignment horizontal="left" vertical="center" wrapText="1"/>
    </xf>
    <xf numFmtId="0" fontId="2" fillId="12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Aptos"/>
        <b val="1"/>
        <color rgb="00B94762"/>
        <sz val="10"/>
      </font>
      <fill>
        <patternFill patternType="solid">
          <fgColor rgb="00F4CCCC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4CCCC"/>
        </patternFill>
      </fill>
    </dxf>
    <dxf>
      <font>
        <name val="Aptos"/>
        <b val="1"/>
        <color rgb="00B94762"/>
        <sz val="10"/>
      </font>
      <fill>
        <patternFill patternType="solid">
          <fgColor rgb="00FCE5CD"/>
        </patternFill>
      </fill>
    </dxf>
    <dxf>
      <font>
        <name val="Aptos"/>
        <b val="1"/>
        <color rgb="002F6B4F"/>
        <sz val="10"/>
      </font>
      <fill>
        <patternFill patternType="solid">
          <fgColor rgb="00D9EAD3"/>
        </patternFill>
      </fill>
    </dxf>
    <dxf>
      <font>
        <name val="Aptos"/>
        <b val="1"/>
        <color rgb="00666666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Cronograma" displayName="tbCronograma" ref="A1:AC111" headerRowCount="1">
  <autoFilter ref="A1:AC111"/>
  <tableColumns count="29">
    <tableColumn id="1" name="Data"/>
    <tableColumn id="2" name="Código"/>
    <tableColumn id="3" name="Cliente/código"/>
    <tableColumn id="4" name="Profissional"/>
    <tableColumn id="5" name="Serviço"/>
    <tableColumn id="6" name="Produto/linha"/>
    <tableColumn id="7" name="Cuba prevista"/>
    <tableColumn id="8" name="Hora marcada"/>
    <tableColumn id="9" name="Início real"/>
    <tableColumn id="10" name="Início usado"/>
    <tableColumn id="11" name="Ordem do dia"/>
    <tableColumn id="12" name="Aplicação informada (min)"/>
    <tableColumn id="13" name="Pausa informada (min)"/>
    <tableColumn id="14" name="Enxágue informado (min)"/>
    <tableColumn id="15" name="Finalização informada (min)"/>
    <tableColumn id="16" name="Aplicação usada (min)"/>
    <tableColumn id="17" name="Pausa usada (min)"/>
    <tableColumn id="18" name="Enxágue usado (min)"/>
    <tableColumn id="19" name="Finalização usada (min)"/>
    <tableColumn id="20" name="Fim da aplicação"/>
    <tableColumn id="21" name="Fim da pausa / início do enxágue"/>
    <tableColumn id="22" name="Fim do enxágue"/>
    <tableColumn id="23" name="Término previsto"/>
    <tableColumn id="24" name="Status"/>
    <tableColumn id="25" name="Observações operacionais"/>
    <tableColumn id="26" name="Desvio do início (min)"/>
    <tableColumn id="27" name="Alerta de cadastro"/>
    <tableColumn id="28" name="Conflito do profissional"/>
    <tableColumn id="29" name="Conflito de cuba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bServicos" displayName="tbServicos" ref="A1:E21" headerRowCount="1">
  <autoFilter ref="A1:E21"/>
  <tableColumns count="5">
    <tableColumn id="1" name="Serviço"/>
    <tableColumn id="2" name="Aplicação padrão (min)"/>
    <tableColumn id="3" name="Pausa padrão (min)"/>
    <tableColumn id="4" name="Enxágue padrão (min)"/>
    <tableColumn id="5" name="Finalização padrão (min)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tbProfissionais" displayName="tbProfissionais" ref="H1:H11" headerRowCount="1">
  <autoFilter ref="H1:H11"/>
  <tableColumns count="1">
    <tableColumn id="8" name="Profissionai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tbStatus" displayName="tbStatus" ref="J1:J5" headerRowCount="1">
  <autoFilter ref="J1:J5"/>
  <tableColumns count="1">
    <tableColumn id="10" name="Status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5" name="tbCubas" displayName="tbCubas" ref="L1:L6" headerRowCount="1">
  <autoFilter ref="L1:L6"/>
  <tableColumns count="1">
    <tableColumn id="12" name="Cubas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6" name="tbTolerancia" displayName="tbTolerancia" ref="N1:O2" headerRowCount="1">
  <autoFilter ref="N1:O2"/>
  <tableColumns count="2">
    <tableColumn id="14" name="Parâmetro operacional"/>
    <tableColumn id="15" name="Valor (min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Relationship Type="http://schemas.openxmlformats.org/officeDocument/2006/relationships/table" Target="/xl/tables/table6.xml" Id="rId5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D15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36" customWidth="1" min="3" max="3"/>
    <col width="4" customWidth="1" min="4" max="4"/>
  </cols>
  <sheetData>
    <row r="1" ht="31" customHeight="1">
      <c r="A1" s="1" t="inlineStr">
        <is>
          <t>Visão do dia — cronograma de química capilar</t>
        </is>
      </c>
      <c r="B1" s="32" t="n"/>
      <c r="C1" s="32" t="n"/>
      <c r="D1" s="33" t="n"/>
    </row>
    <row r="2">
      <c r="A2" s="3" t="inlineStr">
        <is>
          <t>Data de referência</t>
        </is>
      </c>
      <c r="B2" s="4" t="n">
        <v>46274</v>
      </c>
      <c r="C2" s="5" t="inlineStr">
        <is>
          <t>O status é informado manualmente.</t>
        </is>
      </c>
    </row>
    <row r="3">
      <c r="A3" s="6" t="inlineStr">
        <is>
          <t>Indicador operacional</t>
        </is>
      </c>
      <c r="B3" s="6" t="inlineStr">
        <is>
          <t>Resultado</t>
        </is>
      </c>
    </row>
    <row r="4">
      <c r="A4" s="7" t="inlineStr">
        <is>
          <t>Atendimentos não cancelados</t>
        </is>
      </c>
      <c r="B4" s="8">
        <f>COUNTIFS(Cronograma!$A$2:$A$111,$B$2,Cronograma!$B$2:$B$111,"&lt;&gt;",Cronograma!$X$2:$X$111,"&lt;&gt;Cancelado")</f>
        <v/>
      </c>
    </row>
    <row r="5">
      <c r="A5" s="9" t="inlineStr">
        <is>
          <t>Planejados</t>
        </is>
      </c>
      <c r="B5" s="10">
        <f>COUNTIFS(Cronograma!$A$2:$A$111,$B$2,Cronograma!$X$2:$X$111,"Planejado")</f>
        <v/>
      </c>
    </row>
    <row r="6">
      <c r="A6" s="7" t="inlineStr">
        <is>
          <t>Em andamento</t>
        </is>
      </c>
      <c r="B6" s="8">
        <f>COUNTIFS(Cronograma!$A$2:$A$111,$B$2,Cronograma!$X$2:$X$111,"Em andamento")</f>
        <v/>
      </c>
    </row>
    <row r="7">
      <c r="A7" s="9" t="inlineStr">
        <is>
          <t>Concluídos</t>
        </is>
      </c>
      <c r="B7" s="10">
        <f>COUNTIFS(Cronograma!$A$2:$A$111,$B$2,Cronograma!$X$2:$X$111,"Concluído")</f>
        <v/>
      </c>
    </row>
    <row r="8">
      <c r="A8" s="7" t="inlineStr">
        <is>
          <t>Atendimentos com conflito de profissional</t>
        </is>
      </c>
      <c r="B8" s="8">
        <f>COUNTIFS(Cronograma!$A$2:$A$111,$B$2,Cronograma!$AB$2:$AB$111,"CONFLITO",Cronograma!$X$2:$X$111,"&lt;&gt;Cancelado")</f>
        <v/>
      </c>
    </row>
    <row r="9">
      <c r="A9" s="9" t="inlineStr">
        <is>
          <t>Atendimentos com conflito de cuba</t>
        </is>
      </c>
      <c r="B9" s="10">
        <f>COUNTIFS(Cronograma!$A$2:$A$111,$B$2,Cronograma!$AC$2:$AC$111,"CONFLITO",Cronograma!$X$2:$X$111,"&lt;&gt;Cancelado")</f>
        <v/>
      </c>
    </row>
    <row r="10">
      <c r="A10" s="7" t="inlineStr">
        <is>
          <t>Atendimentos com alerta de cadastro</t>
        </is>
      </c>
      <c r="B10" s="8">
        <f>COUNTIFS(Cronograma!$A$2:$A$111,$B$2,Cronograma!$X$2:$X$111,"&lt;&gt;Cancelado",Cronograma!$AA$2:$AA$111,"&lt;&gt;OK",Cronograma!$AA$2:$AA$111,"&lt;&gt;")</f>
        <v/>
      </c>
    </row>
    <row r="11">
      <c r="A11" s="9" t="inlineStr">
        <is>
          <t>Minutos ativos previstos</t>
        </is>
      </c>
      <c r="B11" s="10">
        <f>IFERROR(SUMPRODUCT(--(Cronograma!$A$2:$A$111=$B$2),--(Cronograma!$X$2:$X$111&lt;&gt;"Cancelado"),Cronograma!$P$2:$P$111)+SUMPRODUCT(--(Cronograma!$A$2:$A$111=$B$2),--(Cronograma!$X$2:$X$111&lt;&gt;"Cancelado"),Cronograma!$R$2:$R$111)+SUMPRODUCT(--(Cronograma!$A$2:$A$111=$B$2),--(Cronograma!$X$2:$X$111&lt;&gt;"Cancelado"),Cronograma!$S$2:$S$111),0)</f>
        <v/>
      </c>
    </row>
    <row r="12"/>
    <row r="13" ht="34" customHeight="1">
      <c r="A13" s="11" t="inlineStr">
        <is>
          <t>Uso operacional: conferir sequência, horários previstos e exceções do dia selecionado.</t>
        </is>
      </c>
    </row>
    <row r="14" ht="46" customHeight="1">
      <c r="A14" s="12" t="inlineStr">
        <is>
          <t>A pausa é considerada livre para o profissional. Aplicação e o bloco de enxágue mais finalização são períodos ativos.</t>
        </is>
      </c>
    </row>
    <row r="15" ht="46" customHeight="1">
      <c r="A15" s="13" t="inlineStr">
        <is>
          <t>Este controle não substitui agenda, ficha técnica, histórico capilar, controle de produtos, pagamentos ou orientação clínica.</t>
        </is>
      </c>
    </row>
  </sheetData>
  <mergeCells count="1">
    <mergeCell ref="A1:D1"/>
  </mergeCells>
  <conditionalFormatting sqref="B8:B10">
    <cfRule type="expression" priority="1" dxfId="0">
      <formula>B8&gt;0</formula>
    </cfRule>
  </conditionalFormatting>
  <dataValidations count="1">
    <dataValidation sqref="B2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AC111"/>
  <sheetViews>
    <sheetView showGridLines="0" zoomScale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8" customWidth="1" min="4" max="4"/>
    <col width="24" customWidth="1" min="5" max="5"/>
    <col width="20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7" customWidth="1" min="12" max="12"/>
    <col width="16" customWidth="1" min="13" max="13"/>
    <col width="17" customWidth="1" min="14" max="14"/>
    <col width="18" customWidth="1" min="15" max="15"/>
    <col width="16" customWidth="1" min="16" max="16"/>
    <col width="15" customWidth="1" min="17" max="17"/>
    <col width="16" customWidth="1" min="18" max="18"/>
    <col width="17" customWidth="1" min="19" max="19"/>
    <col width="15" customWidth="1" min="20" max="20"/>
    <col width="23" customWidth="1" min="21" max="21"/>
    <col width="15" customWidth="1" min="22" max="22"/>
    <col width="16" customWidth="1" min="23" max="23"/>
    <col width="16" customWidth="1" min="24" max="24"/>
    <col width="27" customWidth="1" min="25" max="25"/>
    <col width="17" customWidth="1" min="26" max="26"/>
    <col width="23" customWidth="1" min="27" max="27"/>
    <col width="24" customWidth="1" min="28" max="28"/>
    <col width="18" customWidth="1" min="29" max="29"/>
  </cols>
  <sheetData>
    <row r="1" ht="58" customHeight="1">
      <c r="A1" s="14" t="inlineStr">
        <is>
          <t>Data</t>
        </is>
      </c>
      <c r="B1" s="14" t="inlineStr">
        <is>
          <t>Código</t>
        </is>
      </c>
      <c r="C1" s="14" t="inlineStr">
        <is>
          <t>Cliente/código</t>
        </is>
      </c>
      <c r="D1" s="14" t="inlineStr">
        <is>
          <t>Profissional</t>
        </is>
      </c>
      <c r="E1" s="14" t="inlineStr">
        <is>
          <t>Serviço</t>
        </is>
      </c>
      <c r="F1" s="14" t="inlineStr">
        <is>
          <t>Produto/linha</t>
        </is>
      </c>
      <c r="G1" s="14" t="inlineStr">
        <is>
          <t>Cuba prevista</t>
        </is>
      </c>
      <c r="H1" s="14" t="inlineStr">
        <is>
          <t>Hora marcada</t>
        </is>
      </c>
      <c r="I1" s="14" t="inlineStr">
        <is>
          <t>Início real</t>
        </is>
      </c>
      <c r="J1" s="14" t="inlineStr">
        <is>
          <t>Início usado</t>
        </is>
      </c>
      <c r="K1" s="14" t="inlineStr">
        <is>
          <t>Ordem do dia</t>
        </is>
      </c>
      <c r="L1" s="15" t="inlineStr">
        <is>
          <t>Aplicação informada (min)</t>
        </is>
      </c>
      <c r="M1" s="16" t="inlineStr">
        <is>
          <t>Pausa informada (min)</t>
        </is>
      </c>
      <c r="N1" s="17" t="inlineStr">
        <is>
          <t>Enxágue informado (min)</t>
        </is>
      </c>
      <c r="O1" s="18" t="inlineStr">
        <is>
          <t>Finalização informada (min)</t>
        </is>
      </c>
      <c r="P1" s="15" t="inlineStr">
        <is>
          <t>Aplicação usada (min)</t>
        </is>
      </c>
      <c r="Q1" s="16" t="inlineStr">
        <is>
          <t>Pausa usada (min)</t>
        </is>
      </c>
      <c r="R1" s="17" t="inlineStr">
        <is>
          <t>Enxágue usado (min)</t>
        </is>
      </c>
      <c r="S1" s="18" t="inlineStr">
        <is>
          <t>Finalização usada (min)</t>
        </is>
      </c>
      <c r="T1" s="15" t="inlineStr">
        <is>
          <t>Fim da aplicação</t>
        </is>
      </c>
      <c r="U1" s="16" t="inlineStr">
        <is>
          <t>Fim da pausa / início do enxágue</t>
        </is>
      </c>
      <c r="V1" s="17" t="inlineStr">
        <is>
          <t>Fim do enxágue</t>
        </is>
      </c>
      <c r="W1" s="18" t="inlineStr">
        <is>
          <t>Término previsto</t>
        </is>
      </c>
      <c r="X1" s="14" t="inlineStr">
        <is>
          <t>Status</t>
        </is>
      </c>
      <c r="Y1" s="14" t="inlineStr">
        <is>
          <t>Observações operacionais</t>
        </is>
      </c>
      <c r="Z1" s="14" t="inlineStr">
        <is>
          <t>Desvio do início (min)</t>
        </is>
      </c>
      <c r="AA1" s="14" t="inlineStr">
        <is>
          <t>Alerta de cadastro</t>
        </is>
      </c>
      <c r="AB1" s="14" t="inlineStr">
        <is>
          <t>Conflito do profissional</t>
        </is>
      </c>
      <c r="AC1" s="14" t="inlineStr">
        <is>
          <t>Conflito de cuba</t>
        </is>
      </c>
    </row>
    <row r="2" ht="23" customHeight="1">
      <c r="A2" s="19" t="n">
        <v>46274</v>
      </c>
      <c r="B2" s="20" t="inlineStr">
        <is>
          <t>Q-001</t>
        </is>
      </c>
      <c r="C2" s="21" t="inlineStr">
        <is>
          <t>Cliente 01</t>
        </is>
      </c>
      <c r="D2" s="20" t="inlineStr">
        <is>
          <t>Profissional A</t>
        </is>
      </c>
      <c r="E2" s="21" t="inlineStr">
        <is>
          <t>Coloração de raiz</t>
        </is>
      </c>
      <c r="F2" s="21" t="n"/>
      <c r="G2" s="20" t="inlineStr">
        <is>
          <t>Cuba 1</t>
        </is>
      </c>
      <c r="H2" s="22" t="n">
        <v>0.3333333333333333</v>
      </c>
      <c r="I2" s="22" t="n"/>
      <c r="J2" s="23">
        <f>IF(A2="","",IF(I2&lt;&gt;"",I2,IF(H2&lt;&gt;"",H2,"")))</f>
        <v/>
      </c>
      <c r="K2" s="24">
        <f>IF(OR(A2="",J2="",X2="Cancelado"),"",COUNTIFS($A$2:$A$111,A2,$J$2:$J$111,"&lt;"&amp;J2,$J$2:$J$111,"&lt;&gt;",$X$2:$X$111,"&lt;&gt;Cancelado")+COUNTIFS($A$2:A2,A2,$J$2:J2,J2,$X$2:X2,"&lt;&gt;Cancelado"))</f>
        <v/>
      </c>
      <c r="L2" s="25" t="n"/>
      <c r="M2" s="25" t="n"/>
      <c r="N2" s="25" t="n"/>
      <c r="O2" s="25" t="n"/>
      <c r="P2" s="24">
        <f>IF(E2="","",IF(L2&lt;&gt;"",L2,IFERROR(VLOOKUP(E2,'Parâmetros'!$A$2:$E$21,2,FALSE),"")))</f>
        <v/>
      </c>
      <c r="Q2" s="24">
        <f>IF(E2="","",IF(M2&lt;&gt;"",M2,IFERROR(VLOOKUP(E2,'Parâmetros'!$A$2:$E$21,3,FALSE),"")))</f>
        <v/>
      </c>
      <c r="R2" s="24">
        <f>IF(E2="","",IF(N2&lt;&gt;"",N2,IFERROR(VLOOKUP(E2,'Parâmetros'!$A$2:$E$21,4,FALSE),"")))</f>
        <v/>
      </c>
      <c r="S2" s="24">
        <f>IF(E2="","",IF(O2&lt;&gt;"",O2,IFERROR(VLOOKUP(E2,'Parâmetros'!$A$2:$E$21,5,FALSE),"")))</f>
        <v/>
      </c>
      <c r="T2" s="23">
        <f>IF(OR(J2="",P2=""),"",J2+P2/1440)</f>
        <v/>
      </c>
      <c r="U2" s="23">
        <f>IF(OR(T2="",Q2=""),"",T2+Q2/1440)</f>
        <v/>
      </c>
      <c r="V2" s="23">
        <f>IF(OR(U2="",R2=""),"",U2+R2/1440)</f>
        <v/>
      </c>
      <c r="W2" s="23">
        <f>IF(OR(V2="",S2=""),"",V2+S2/1440)</f>
        <v/>
      </c>
      <c r="X2" s="20" t="inlineStr">
        <is>
          <t>Concluído</t>
        </is>
      </c>
      <c r="Y2" s="21" t="n"/>
      <c r="Z2" s="24">
        <f>IF(OR(H2="",I2=""),"",ROUND((I2-H2)*1440,0))</f>
        <v/>
      </c>
      <c r="AA2" s="26">
        <f>IF(A2="","",IF(B2="","Informar código",IF(COUNTIF($B$2:$B$111,B2)&gt;1,"Código duplicado",IF(X2="","Informar status",IF(X2="Cancelado","CANCELADO",IF(C2="","Informar cliente/código",IF(D2="","Informar profissional",IF(E2="","Informar serviço",IF(G2="","Informar cuba",IF(J2="","Informar horário",IF(OR(P2="",Q2="",R2="",S2=""),"Revisar durações",IF(OR(P2&lt;=0,Q2&lt;=0,R2&lt;=0,S2&lt;=0),"Duração inválida",IF(W2&gt;=1,"Término após 24:00",IF(AND(Z2&lt;&gt;"",Z2&gt;'Parâmetros'!$O$2),"Início atrasado","OK"))))))))))))))</f>
        <v/>
      </c>
      <c r="AB2" s="27">
        <f>IF(A2="","",IF(X2="Cancelado","IGNORADO",IF(OR(D2="",J2="",T2="",U2="",W2=""),"REVISAR",IF(SUMPRODUCT(($A$2:$A$111=A2)*($D$2:$D$111=D2)*($X$2:$X$111&lt;&gt;"Cancelado")*(ROW($A$2:$A$111)&lt;&gt;ROW())*($J$2:$J$111&lt;&gt;"")*($T$2:$T$111&lt;&gt;"")*($J$2:$J$111&lt;T2)*($T$2:$T$111&gt;J2))+SUMPRODUCT(($A$2:$A$111=A2)*($D$2:$D$111=D2)*($X$2:$X$111&lt;&gt;"Cancelado")*(ROW($A$2:$A$111)&lt;&gt;ROW())*($U$2:$U$111&lt;&gt;"")*($W$2:$W$111&lt;&gt;"")*($U$2:$U$111&lt;T2)*($W$2:$W$111&gt;J2))+SUMPRODUCT(($A$2:$A$111=A2)*($D$2:$D$111=D2)*($X$2:$X$111&lt;&gt;"Cancelado")*(ROW($A$2:$A$111)&lt;&gt;ROW())*($J$2:$J$111&lt;&gt;"")*($T$2:$T$111&lt;&gt;"")*($J$2:$J$111&lt;W2)*($T$2:$T$111&gt;U2))+SUMPRODUCT(($A$2:$A$111=A2)*($D$2:$D$111=D2)*($X$2:$X$111&lt;&gt;"Cancelado")*(ROW($A$2:$A$111)&lt;&gt;ROW())*($U$2:$U$111&lt;&gt;"")*($W$2:$W$111&lt;&gt;"")*($U$2:$U$111&lt;W2)*($W$2:$W$111&gt;U2))&gt;0,"CONFLITO","OK"))))</f>
        <v/>
      </c>
      <c r="AC2" s="27">
        <f>IF(A2="","",IF(X2="Cancelado","IGNORADO",IF(G2="","REVISAR",IF(OR(U2="",V2=""),"REVISAR",IF(SUMPRODUCT(($A$2:$A$111=A2)*($G$2:$G$111=G2)*($X$2:$X$111&lt;&gt;"Cancelado")*(ROW($A$2:$A$111)&lt;&gt;ROW())*($U$2:$U$111&lt;&gt;"")*($V$2:$V$111&lt;&gt;"")*($U$2:$U$111&lt;V2)*($V$2:$V$111&gt;U2))&gt;0,"CONFLITO","OK")))))</f>
        <v/>
      </c>
    </row>
    <row r="3" ht="23" customHeight="1">
      <c r="A3" s="19" t="n">
        <v>46274</v>
      </c>
      <c r="B3" s="20" t="inlineStr">
        <is>
          <t>Q-003</t>
        </is>
      </c>
      <c r="C3" s="21" t="inlineStr">
        <is>
          <t>Cliente 03</t>
        </is>
      </c>
      <c r="D3" s="20" t="inlineStr">
        <is>
          <t>Profissional B</t>
        </is>
      </c>
      <c r="E3" s="21" t="inlineStr">
        <is>
          <t>Descoloração parcial</t>
        </is>
      </c>
      <c r="F3" s="21" t="n"/>
      <c r="G3" s="20" t="inlineStr">
        <is>
          <t>Cuba 2</t>
        </is>
      </c>
      <c r="H3" s="22" t="n">
        <v>0.34375</v>
      </c>
      <c r="I3" s="22" t="n"/>
      <c r="J3" s="23">
        <f>IF(A3="","",IF(I3&lt;&gt;"",I3,IF(H3&lt;&gt;"",H3,"")))</f>
        <v/>
      </c>
      <c r="K3" s="24">
        <f>IF(OR(A3="",J3="",X3="Cancelado"),"",COUNTIFS($A$2:$A$111,A3,$J$2:$J$111,"&lt;"&amp;J3,$J$2:$J$111,"&lt;&gt;",$X$2:$X$111,"&lt;&gt;Cancelado")+COUNTIFS($A$2:A3,A3,$J$2:J3,J3,$X$2:X3,"&lt;&gt;Cancelado"))</f>
        <v/>
      </c>
      <c r="L3" s="25" t="n"/>
      <c r="M3" s="25" t="n"/>
      <c r="N3" s="25" t="n"/>
      <c r="O3" s="25" t="n"/>
      <c r="P3" s="24">
        <f>IF(E3="","",IF(L3&lt;&gt;"",L3,IFERROR(VLOOKUP(E3,'Parâmetros'!$A$2:$E$21,2,FALSE),"")))</f>
        <v/>
      </c>
      <c r="Q3" s="24">
        <f>IF(E3="","",IF(M3&lt;&gt;"",M3,IFERROR(VLOOKUP(E3,'Parâmetros'!$A$2:$E$21,3,FALSE),"")))</f>
        <v/>
      </c>
      <c r="R3" s="24">
        <f>IF(E3="","",IF(N3&lt;&gt;"",N3,IFERROR(VLOOKUP(E3,'Parâmetros'!$A$2:$E$21,4,FALSE),"")))</f>
        <v/>
      </c>
      <c r="S3" s="24">
        <f>IF(E3="","",IF(O3&lt;&gt;"",O3,IFERROR(VLOOKUP(E3,'Parâmetros'!$A$2:$E$21,5,FALSE),"")))</f>
        <v/>
      </c>
      <c r="T3" s="23">
        <f>IF(OR(J3="",P3=""),"",J3+P3/1440)</f>
        <v/>
      </c>
      <c r="U3" s="23">
        <f>IF(OR(T3="",Q3=""),"",T3+Q3/1440)</f>
        <v/>
      </c>
      <c r="V3" s="23">
        <f>IF(OR(U3="",R3=""),"",U3+R3/1440)</f>
        <v/>
      </c>
      <c r="W3" s="23">
        <f>IF(OR(V3="",S3=""),"",V3+S3/1440)</f>
        <v/>
      </c>
      <c r="X3" s="20" t="inlineStr">
        <is>
          <t>Planejado</t>
        </is>
      </c>
      <c r="Y3" s="21" t="n"/>
      <c r="Z3" s="24">
        <f>IF(OR(H3="",I3=""),"",ROUND((I3-H3)*1440,0))</f>
        <v/>
      </c>
      <c r="AA3" s="26">
        <f>IF(A3="","",IF(B3="","Informar código",IF(COUNTIF($B$2:$B$111,B3)&gt;1,"Código duplicado",IF(X3="","Informar status",IF(X3="Cancelado","CANCELADO",IF(C3="","Informar cliente/código",IF(D3="","Informar profissional",IF(E3="","Informar serviço",IF(G3="","Informar cuba",IF(J3="","Informar horário",IF(OR(P3="",Q3="",R3="",S3=""),"Revisar durações",IF(OR(P3&lt;=0,Q3&lt;=0,R3&lt;=0,S3&lt;=0),"Duração inválida",IF(W3&gt;=1,"Término após 24:00",IF(AND(Z3&lt;&gt;"",Z3&gt;'Parâmetros'!$O$2),"Início atrasado","OK"))))))))))))))</f>
        <v/>
      </c>
      <c r="AB3" s="27">
        <f>IF(A3="","",IF(X3="Cancelado","IGNORADO",IF(OR(D3="",J3="",T3="",U3="",W3=""),"REVISAR",IF(SUMPRODUCT(($A$2:$A$111=A3)*($D$2:$D$111=D3)*($X$2:$X$111&lt;&gt;"Cancelado")*(ROW($A$2:$A$111)&lt;&gt;ROW())*($J$2:$J$111&lt;&gt;"")*($T$2:$T$111&lt;&gt;"")*($J$2:$J$111&lt;T3)*($T$2:$T$111&gt;J3))+SUMPRODUCT(($A$2:$A$111=A3)*($D$2:$D$111=D3)*($X$2:$X$111&lt;&gt;"Cancelado")*(ROW($A$2:$A$111)&lt;&gt;ROW())*($U$2:$U$111&lt;&gt;"")*($W$2:$W$111&lt;&gt;"")*($U$2:$U$111&lt;T3)*($W$2:$W$111&gt;J3))+SUMPRODUCT(($A$2:$A$111=A3)*($D$2:$D$111=D3)*($X$2:$X$111&lt;&gt;"Cancelado")*(ROW($A$2:$A$111)&lt;&gt;ROW())*($J$2:$J$111&lt;&gt;"")*($T$2:$T$111&lt;&gt;"")*($J$2:$J$111&lt;W3)*($T$2:$T$111&gt;U3))+SUMPRODUCT(($A$2:$A$111=A3)*($D$2:$D$111=D3)*($X$2:$X$111&lt;&gt;"Cancelado")*(ROW($A$2:$A$111)&lt;&gt;ROW())*($U$2:$U$111&lt;&gt;"")*($W$2:$W$111&lt;&gt;"")*($U$2:$U$111&lt;W3)*($W$2:$W$111&gt;U3))&gt;0,"CONFLITO","OK"))))</f>
        <v/>
      </c>
      <c r="AC3" s="27">
        <f>IF(A3="","",IF(X3="Cancelado","IGNORADO",IF(G3="","REVISAR",IF(OR(U3="",V3=""),"REVISAR",IF(SUMPRODUCT(($A$2:$A$111=A3)*($G$2:$G$111=G3)*($X$2:$X$111&lt;&gt;"Cancelado")*(ROW($A$2:$A$111)&lt;&gt;ROW())*($U$2:$U$111&lt;&gt;"")*($V$2:$V$111&lt;&gt;"")*($U$2:$U$111&lt;V3)*($V$2:$V$111&gt;U3))&gt;0,"CONFLITO","OK")))))</f>
        <v/>
      </c>
    </row>
    <row r="4" ht="23" customHeight="1">
      <c r="A4" s="19" t="n">
        <v>46274</v>
      </c>
      <c r="B4" s="20" t="inlineStr">
        <is>
          <t>Q-002</t>
        </is>
      </c>
      <c r="C4" s="21" t="inlineStr">
        <is>
          <t>Cliente 02</t>
        </is>
      </c>
      <c r="D4" s="20" t="inlineStr">
        <is>
          <t>Profissional A</t>
        </is>
      </c>
      <c r="E4" s="21" t="inlineStr">
        <is>
          <t>Tonalização</t>
        </is>
      </c>
      <c r="F4" s="21" t="n"/>
      <c r="G4" s="20" t="inlineStr">
        <is>
          <t>Cuba 1</t>
        </is>
      </c>
      <c r="H4" s="22" t="n">
        <v>0.3576388888888889</v>
      </c>
      <c r="I4" s="22" t="n"/>
      <c r="J4" s="23">
        <f>IF(A4="","",IF(I4&lt;&gt;"",I4,IF(H4&lt;&gt;"",H4,"")))</f>
        <v/>
      </c>
      <c r="K4" s="24">
        <f>IF(OR(A4="",J4="",X4="Cancelado"),"",COUNTIFS($A$2:$A$111,A4,$J$2:$J$111,"&lt;"&amp;J4,$J$2:$J$111,"&lt;&gt;",$X$2:$X$111,"&lt;&gt;Cancelado")+COUNTIFS($A$2:A4,A4,$J$2:J4,J4,$X$2:X4,"&lt;&gt;Cancelado"))</f>
        <v/>
      </c>
      <c r="L4" s="25" t="n"/>
      <c r="M4" s="25" t="n"/>
      <c r="N4" s="25" t="n"/>
      <c r="O4" s="25" t="n"/>
      <c r="P4" s="24">
        <f>IF(E4="","",IF(L4&lt;&gt;"",L4,IFERROR(VLOOKUP(E4,'Parâmetros'!$A$2:$E$21,2,FALSE),"")))</f>
        <v/>
      </c>
      <c r="Q4" s="24">
        <f>IF(E4="","",IF(M4&lt;&gt;"",M4,IFERROR(VLOOKUP(E4,'Parâmetros'!$A$2:$E$21,3,FALSE),"")))</f>
        <v/>
      </c>
      <c r="R4" s="24">
        <f>IF(E4="","",IF(N4&lt;&gt;"",N4,IFERROR(VLOOKUP(E4,'Parâmetros'!$A$2:$E$21,4,FALSE),"")))</f>
        <v/>
      </c>
      <c r="S4" s="24">
        <f>IF(E4="","",IF(O4&lt;&gt;"",O4,IFERROR(VLOOKUP(E4,'Parâmetros'!$A$2:$E$21,5,FALSE),"")))</f>
        <v/>
      </c>
      <c r="T4" s="23">
        <f>IF(OR(J4="",P4=""),"",J4+P4/1440)</f>
        <v/>
      </c>
      <c r="U4" s="23">
        <f>IF(OR(T4="",Q4=""),"",T4+Q4/1440)</f>
        <v/>
      </c>
      <c r="V4" s="23">
        <f>IF(OR(U4="",R4=""),"",U4+R4/1440)</f>
        <v/>
      </c>
      <c r="W4" s="23">
        <f>IF(OR(V4="",S4=""),"",V4+S4/1440)</f>
        <v/>
      </c>
      <c r="X4" s="20" t="inlineStr">
        <is>
          <t>Em andamento</t>
        </is>
      </c>
      <c r="Y4" s="21" t="n"/>
      <c r="Z4" s="24">
        <f>IF(OR(H4="",I4=""),"",ROUND((I4-H4)*1440,0))</f>
        <v/>
      </c>
      <c r="AA4" s="26">
        <f>IF(A4="","",IF(B4="","Informar código",IF(COUNTIF($B$2:$B$111,B4)&gt;1,"Código duplicado",IF(X4="","Informar status",IF(X4="Cancelado","CANCELADO",IF(C4="","Informar cliente/código",IF(D4="","Informar profissional",IF(E4="","Informar serviço",IF(G4="","Informar cuba",IF(J4="","Informar horário",IF(OR(P4="",Q4="",R4="",S4=""),"Revisar durações",IF(OR(P4&lt;=0,Q4&lt;=0,R4&lt;=0,S4&lt;=0),"Duração inválida",IF(W4&gt;=1,"Término após 24:00",IF(AND(Z4&lt;&gt;"",Z4&gt;'Parâmetros'!$O$2),"Início atrasado","OK"))))))))))))))</f>
        <v/>
      </c>
      <c r="AB4" s="27">
        <f>IF(A4="","",IF(X4="Cancelado","IGNORADO",IF(OR(D4="",J4="",T4="",U4="",W4=""),"REVISAR",IF(SUMPRODUCT(($A$2:$A$111=A4)*($D$2:$D$111=D4)*($X$2:$X$111&lt;&gt;"Cancelado")*(ROW($A$2:$A$111)&lt;&gt;ROW())*($J$2:$J$111&lt;&gt;"")*($T$2:$T$111&lt;&gt;"")*($J$2:$J$111&lt;T4)*($T$2:$T$111&gt;J4))+SUMPRODUCT(($A$2:$A$111=A4)*($D$2:$D$111=D4)*($X$2:$X$111&lt;&gt;"Cancelado")*(ROW($A$2:$A$111)&lt;&gt;ROW())*($U$2:$U$111&lt;&gt;"")*($W$2:$W$111&lt;&gt;"")*($U$2:$U$111&lt;T4)*($W$2:$W$111&gt;J4))+SUMPRODUCT(($A$2:$A$111=A4)*($D$2:$D$111=D4)*($X$2:$X$111&lt;&gt;"Cancelado")*(ROW($A$2:$A$111)&lt;&gt;ROW())*($J$2:$J$111&lt;&gt;"")*($T$2:$T$111&lt;&gt;"")*($J$2:$J$111&lt;W4)*($T$2:$T$111&gt;U4))+SUMPRODUCT(($A$2:$A$111=A4)*($D$2:$D$111=D4)*($X$2:$X$111&lt;&gt;"Cancelado")*(ROW($A$2:$A$111)&lt;&gt;ROW())*($U$2:$U$111&lt;&gt;"")*($W$2:$W$111&lt;&gt;"")*($U$2:$U$111&lt;W4)*($W$2:$W$111&gt;U4))&gt;0,"CONFLITO","OK"))))</f>
        <v/>
      </c>
      <c r="AC4" s="27">
        <f>IF(A4="","",IF(X4="Cancelado","IGNORADO",IF(G4="","REVISAR",IF(OR(U4="",V4=""),"REVISAR",IF(SUMPRODUCT(($A$2:$A$111=A4)*($G$2:$G$111=G4)*($X$2:$X$111&lt;&gt;"Cancelado")*(ROW($A$2:$A$111)&lt;&gt;ROW())*($U$2:$U$111&lt;&gt;"")*($V$2:$V$111&lt;&gt;"")*($U$2:$U$111&lt;V4)*($V$2:$V$111&gt;U4))&gt;0,"CONFLITO","OK")))))</f>
        <v/>
      </c>
    </row>
    <row r="5" ht="23" customHeight="1">
      <c r="A5" s="19" t="n">
        <v>46274</v>
      </c>
      <c r="B5" s="20" t="inlineStr">
        <is>
          <t>Q-005</t>
        </is>
      </c>
      <c r="C5" s="21" t="inlineStr">
        <is>
          <t>Cliente 05</t>
        </is>
      </c>
      <c r="D5" s="20" t="inlineStr">
        <is>
          <t>Profissional C</t>
        </is>
      </c>
      <c r="E5" s="21" t="inlineStr">
        <is>
          <t>Relaxamento cosmético</t>
        </is>
      </c>
      <c r="F5" s="21" t="n"/>
      <c r="G5" s="20" t="inlineStr">
        <is>
          <t>Cuba 2</t>
        </is>
      </c>
      <c r="H5" s="22" t="n">
        <v>0.375</v>
      </c>
      <c r="I5" s="22" t="n"/>
      <c r="J5" s="23">
        <f>IF(A5="","",IF(I5&lt;&gt;"",I5,IF(H5&lt;&gt;"",H5,"")))</f>
        <v/>
      </c>
      <c r="K5" s="24">
        <f>IF(OR(A5="",J5="",X5="Cancelado"),"",COUNTIFS($A$2:$A$111,A5,$J$2:$J$111,"&lt;"&amp;J5,$J$2:$J$111,"&lt;&gt;",$X$2:$X$111,"&lt;&gt;Cancelado")+COUNTIFS($A$2:A5,A5,$J$2:J5,J5,$X$2:X5,"&lt;&gt;Cancelado"))</f>
        <v/>
      </c>
      <c r="L5" s="25" t="n"/>
      <c r="M5" s="25" t="n"/>
      <c r="N5" s="25" t="n"/>
      <c r="O5" s="25" t="n"/>
      <c r="P5" s="24">
        <f>IF(E5="","",IF(L5&lt;&gt;"",L5,IFERROR(VLOOKUP(E5,'Parâmetros'!$A$2:$E$21,2,FALSE),"")))</f>
        <v/>
      </c>
      <c r="Q5" s="24">
        <f>IF(E5="","",IF(M5&lt;&gt;"",M5,IFERROR(VLOOKUP(E5,'Parâmetros'!$A$2:$E$21,3,FALSE),"")))</f>
        <v/>
      </c>
      <c r="R5" s="24">
        <f>IF(E5="","",IF(N5&lt;&gt;"",N5,IFERROR(VLOOKUP(E5,'Parâmetros'!$A$2:$E$21,4,FALSE),"")))</f>
        <v/>
      </c>
      <c r="S5" s="24">
        <f>IF(E5="","",IF(O5&lt;&gt;"",O5,IFERROR(VLOOKUP(E5,'Parâmetros'!$A$2:$E$21,5,FALSE),"")))</f>
        <v/>
      </c>
      <c r="T5" s="23">
        <f>IF(OR(J5="",P5=""),"",J5+P5/1440)</f>
        <v/>
      </c>
      <c r="U5" s="23">
        <f>IF(OR(T5="",Q5=""),"",T5+Q5/1440)</f>
        <v/>
      </c>
      <c r="V5" s="23">
        <f>IF(OR(U5="",R5=""),"",U5+R5/1440)</f>
        <v/>
      </c>
      <c r="W5" s="23">
        <f>IF(OR(V5="",S5=""),"",V5+S5/1440)</f>
        <v/>
      </c>
      <c r="X5" s="20" t="inlineStr">
        <is>
          <t>Planejado</t>
        </is>
      </c>
      <c r="Y5" s="21" t="n"/>
      <c r="Z5" s="24">
        <f>IF(OR(H5="",I5=""),"",ROUND((I5-H5)*1440,0))</f>
        <v/>
      </c>
      <c r="AA5" s="26">
        <f>IF(A5="","",IF(B5="","Informar código",IF(COUNTIF($B$2:$B$111,B5)&gt;1,"Código duplicado",IF(X5="","Informar status",IF(X5="Cancelado","CANCELADO",IF(C5="","Informar cliente/código",IF(D5="","Informar profissional",IF(E5="","Informar serviço",IF(G5="","Informar cuba",IF(J5="","Informar horário",IF(OR(P5="",Q5="",R5="",S5=""),"Revisar durações",IF(OR(P5&lt;=0,Q5&lt;=0,R5&lt;=0,S5&lt;=0),"Duração inválida",IF(W5&gt;=1,"Término após 24:00",IF(AND(Z5&lt;&gt;"",Z5&gt;'Parâmetros'!$O$2),"Início atrasado","OK"))))))))))))))</f>
        <v/>
      </c>
      <c r="AB5" s="27">
        <f>IF(A5="","",IF(X5="Cancelado","IGNORADO",IF(OR(D5="",J5="",T5="",U5="",W5=""),"REVISAR",IF(SUMPRODUCT(($A$2:$A$111=A5)*($D$2:$D$111=D5)*($X$2:$X$111&lt;&gt;"Cancelado")*(ROW($A$2:$A$111)&lt;&gt;ROW())*($J$2:$J$111&lt;&gt;"")*($T$2:$T$111&lt;&gt;"")*($J$2:$J$111&lt;T5)*($T$2:$T$111&gt;J5))+SUMPRODUCT(($A$2:$A$111=A5)*($D$2:$D$111=D5)*($X$2:$X$111&lt;&gt;"Cancelado")*(ROW($A$2:$A$111)&lt;&gt;ROW())*($U$2:$U$111&lt;&gt;"")*($W$2:$W$111&lt;&gt;"")*($U$2:$U$111&lt;T5)*($W$2:$W$111&gt;J5))+SUMPRODUCT(($A$2:$A$111=A5)*($D$2:$D$111=D5)*($X$2:$X$111&lt;&gt;"Cancelado")*(ROW($A$2:$A$111)&lt;&gt;ROW())*($J$2:$J$111&lt;&gt;"")*($T$2:$T$111&lt;&gt;"")*($J$2:$J$111&lt;W5)*($T$2:$T$111&gt;U5))+SUMPRODUCT(($A$2:$A$111=A5)*($D$2:$D$111=D5)*($X$2:$X$111&lt;&gt;"Cancelado")*(ROW($A$2:$A$111)&lt;&gt;ROW())*($U$2:$U$111&lt;&gt;"")*($W$2:$W$111&lt;&gt;"")*($U$2:$U$111&lt;W5)*($W$2:$W$111&gt;U5))&gt;0,"CONFLITO","OK"))))</f>
        <v/>
      </c>
      <c r="AC5" s="27">
        <f>IF(A5="","",IF(X5="Cancelado","IGNORADO",IF(G5="","REVISAR",IF(OR(U5="",V5=""),"REVISAR",IF(SUMPRODUCT(($A$2:$A$111=A5)*($G$2:$G$111=G5)*($X$2:$X$111&lt;&gt;"Cancelado")*(ROW($A$2:$A$111)&lt;&gt;ROW())*($U$2:$U$111&lt;&gt;"")*($V$2:$V$111&lt;&gt;"")*($U$2:$U$111&lt;V5)*($V$2:$V$111&gt;U5))&gt;0,"CONFLITO","OK")))))</f>
        <v/>
      </c>
    </row>
    <row r="6" ht="23" customHeight="1">
      <c r="A6" s="19" t="n">
        <v>46274</v>
      </c>
      <c r="B6" s="20" t="inlineStr">
        <is>
          <t>Q-004</t>
        </is>
      </c>
      <c r="C6" s="21" t="inlineStr">
        <is>
          <t>Cliente 04</t>
        </is>
      </c>
      <c r="D6" s="20" t="inlineStr">
        <is>
          <t>Profissional A</t>
        </is>
      </c>
      <c r="E6" s="21" t="inlineStr">
        <is>
          <t>Tonalização</t>
        </is>
      </c>
      <c r="F6" s="21" t="n"/>
      <c r="G6" s="20" t="inlineStr">
        <is>
          <t>Cuba 1</t>
        </is>
      </c>
      <c r="H6" s="22" t="n">
        <v>0.4166666666666667</v>
      </c>
      <c r="I6" s="22" t="n"/>
      <c r="J6" s="23">
        <f>IF(A6="","",IF(I6&lt;&gt;"",I6,IF(H6&lt;&gt;"",H6,"")))</f>
        <v/>
      </c>
      <c r="K6" s="24">
        <f>IF(OR(A6="",J6="",X6="Cancelado"),"",COUNTIFS($A$2:$A$111,A6,$J$2:$J$111,"&lt;"&amp;J6,$J$2:$J$111,"&lt;&gt;",$X$2:$X$111,"&lt;&gt;Cancelado")+COUNTIFS($A$2:A6,A6,$J$2:J6,J6,$X$2:X6,"&lt;&gt;Cancelado"))</f>
        <v/>
      </c>
      <c r="L6" s="25" t="n"/>
      <c r="M6" s="25" t="n"/>
      <c r="N6" s="25" t="n"/>
      <c r="O6" s="25" t="n"/>
      <c r="P6" s="24">
        <f>IF(E6="","",IF(L6&lt;&gt;"",L6,IFERROR(VLOOKUP(E6,'Parâmetros'!$A$2:$E$21,2,FALSE),"")))</f>
        <v/>
      </c>
      <c r="Q6" s="24">
        <f>IF(E6="","",IF(M6&lt;&gt;"",M6,IFERROR(VLOOKUP(E6,'Parâmetros'!$A$2:$E$21,3,FALSE),"")))</f>
        <v/>
      </c>
      <c r="R6" s="24">
        <f>IF(E6="","",IF(N6&lt;&gt;"",N6,IFERROR(VLOOKUP(E6,'Parâmetros'!$A$2:$E$21,4,FALSE),"")))</f>
        <v/>
      </c>
      <c r="S6" s="24">
        <f>IF(E6="","",IF(O6&lt;&gt;"",O6,IFERROR(VLOOKUP(E6,'Parâmetros'!$A$2:$E$21,5,FALSE),"")))</f>
        <v/>
      </c>
      <c r="T6" s="23">
        <f>IF(OR(J6="",P6=""),"",J6+P6/1440)</f>
        <v/>
      </c>
      <c r="U6" s="23">
        <f>IF(OR(T6="",Q6=""),"",T6+Q6/1440)</f>
        <v/>
      </c>
      <c r="V6" s="23">
        <f>IF(OR(U6="",R6=""),"",U6+R6/1440)</f>
        <v/>
      </c>
      <c r="W6" s="23">
        <f>IF(OR(V6="",S6=""),"",V6+S6/1440)</f>
        <v/>
      </c>
      <c r="X6" s="20" t="inlineStr">
        <is>
          <t>Planejado</t>
        </is>
      </c>
      <c r="Y6" s="21" t="n"/>
      <c r="Z6" s="24">
        <f>IF(OR(H6="",I6=""),"",ROUND((I6-H6)*1440,0))</f>
        <v/>
      </c>
      <c r="AA6" s="26">
        <f>IF(A6="","",IF(B6="","Informar código",IF(COUNTIF($B$2:$B$111,B6)&gt;1,"Código duplicado",IF(X6="","Informar status",IF(X6="Cancelado","CANCELADO",IF(C6="","Informar cliente/código",IF(D6="","Informar profissional",IF(E6="","Informar serviço",IF(G6="","Informar cuba",IF(J6="","Informar horário",IF(OR(P6="",Q6="",R6="",S6=""),"Revisar durações",IF(OR(P6&lt;=0,Q6&lt;=0,R6&lt;=0,S6&lt;=0),"Duração inválida",IF(W6&gt;=1,"Término após 24:00",IF(AND(Z6&lt;&gt;"",Z6&gt;'Parâmetros'!$O$2),"Início atrasado","OK"))))))))))))))</f>
        <v/>
      </c>
      <c r="AB6" s="27">
        <f>IF(A6="","",IF(X6="Cancelado","IGNORADO",IF(OR(D6="",J6="",T6="",U6="",W6=""),"REVISAR",IF(SUMPRODUCT(($A$2:$A$111=A6)*($D$2:$D$111=D6)*($X$2:$X$111&lt;&gt;"Cancelado")*(ROW($A$2:$A$111)&lt;&gt;ROW())*($J$2:$J$111&lt;&gt;"")*($T$2:$T$111&lt;&gt;"")*($J$2:$J$111&lt;T6)*($T$2:$T$111&gt;J6))+SUMPRODUCT(($A$2:$A$111=A6)*($D$2:$D$111=D6)*($X$2:$X$111&lt;&gt;"Cancelado")*(ROW($A$2:$A$111)&lt;&gt;ROW())*($U$2:$U$111&lt;&gt;"")*($W$2:$W$111&lt;&gt;"")*($U$2:$U$111&lt;T6)*($W$2:$W$111&gt;J6))+SUMPRODUCT(($A$2:$A$111=A6)*($D$2:$D$111=D6)*($X$2:$X$111&lt;&gt;"Cancelado")*(ROW($A$2:$A$111)&lt;&gt;ROW())*($J$2:$J$111&lt;&gt;"")*($T$2:$T$111&lt;&gt;"")*($J$2:$J$111&lt;W6)*($T$2:$T$111&gt;U6))+SUMPRODUCT(($A$2:$A$111=A6)*($D$2:$D$111=D6)*($X$2:$X$111&lt;&gt;"Cancelado")*(ROW($A$2:$A$111)&lt;&gt;ROW())*($U$2:$U$111&lt;&gt;"")*($W$2:$W$111&lt;&gt;"")*($U$2:$U$111&lt;W6)*($W$2:$W$111&gt;U6))&gt;0,"CONFLITO","OK"))))</f>
        <v/>
      </c>
      <c r="AC6" s="27">
        <f>IF(A6="","",IF(X6="Cancelado","IGNORADO",IF(G6="","REVISAR",IF(OR(U6="",V6=""),"REVISAR",IF(SUMPRODUCT(($A$2:$A$111=A6)*($G$2:$G$111=G6)*($X$2:$X$111&lt;&gt;"Cancelado")*(ROW($A$2:$A$111)&lt;&gt;ROW())*($U$2:$U$111&lt;&gt;"")*($V$2:$V$111&lt;&gt;"")*($U$2:$U$111&lt;V6)*($V$2:$V$111&gt;U6))&gt;0,"CONFLITO","OK")))))</f>
        <v/>
      </c>
    </row>
    <row r="7" ht="23" customHeight="1">
      <c r="A7" s="19" t="n">
        <v>46274</v>
      </c>
      <c r="B7" s="20" t="inlineStr">
        <is>
          <t>Q-006</t>
        </is>
      </c>
      <c r="C7" s="21" t="inlineStr">
        <is>
          <t>Cliente 06</t>
        </is>
      </c>
      <c r="D7" s="20" t="inlineStr">
        <is>
          <t>Profissional B</t>
        </is>
      </c>
      <c r="E7" s="21" t="inlineStr">
        <is>
          <t>Coloração de raiz</t>
        </is>
      </c>
      <c r="F7" s="21" t="n"/>
      <c r="G7" s="20" t="inlineStr">
        <is>
          <t>Cuba 2</t>
        </is>
      </c>
      <c r="H7" s="22" t="n">
        <v>0.4479166666666667</v>
      </c>
      <c r="I7" s="22" t="n"/>
      <c r="J7" s="23">
        <f>IF(A7="","",IF(I7&lt;&gt;"",I7,IF(H7&lt;&gt;"",H7,"")))</f>
        <v/>
      </c>
      <c r="K7" s="24">
        <f>IF(OR(A7="",J7="",X7="Cancelado"),"",COUNTIFS($A$2:$A$111,A7,$J$2:$J$111,"&lt;"&amp;J7,$J$2:$J$111,"&lt;&gt;",$X$2:$X$111,"&lt;&gt;Cancelado")+COUNTIFS($A$2:A7,A7,$J$2:J7,J7,$X$2:X7,"&lt;&gt;Cancelado"))</f>
        <v/>
      </c>
      <c r="L7" s="25" t="n"/>
      <c r="M7" s="25" t="n"/>
      <c r="N7" s="25" t="n"/>
      <c r="O7" s="25" t="n"/>
      <c r="P7" s="24">
        <f>IF(E7="","",IF(L7&lt;&gt;"",L7,IFERROR(VLOOKUP(E7,'Parâmetros'!$A$2:$E$21,2,FALSE),"")))</f>
        <v/>
      </c>
      <c r="Q7" s="24">
        <f>IF(E7="","",IF(M7&lt;&gt;"",M7,IFERROR(VLOOKUP(E7,'Parâmetros'!$A$2:$E$21,3,FALSE),"")))</f>
        <v/>
      </c>
      <c r="R7" s="24">
        <f>IF(E7="","",IF(N7&lt;&gt;"",N7,IFERROR(VLOOKUP(E7,'Parâmetros'!$A$2:$E$21,4,FALSE),"")))</f>
        <v/>
      </c>
      <c r="S7" s="24">
        <f>IF(E7="","",IF(O7&lt;&gt;"",O7,IFERROR(VLOOKUP(E7,'Parâmetros'!$A$2:$E$21,5,FALSE),"")))</f>
        <v/>
      </c>
      <c r="T7" s="23">
        <f>IF(OR(J7="",P7=""),"",J7+P7/1440)</f>
        <v/>
      </c>
      <c r="U7" s="23">
        <f>IF(OR(T7="",Q7=""),"",T7+Q7/1440)</f>
        <v/>
      </c>
      <c r="V7" s="23">
        <f>IF(OR(U7="",R7=""),"",U7+R7/1440)</f>
        <v/>
      </c>
      <c r="W7" s="23">
        <f>IF(OR(V7="",S7=""),"",V7+S7/1440)</f>
        <v/>
      </c>
      <c r="X7" s="20" t="inlineStr">
        <is>
          <t>Cancelado</t>
        </is>
      </c>
      <c r="Y7" s="21" t="n"/>
      <c r="Z7" s="24">
        <f>IF(OR(H7="",I7=""),"",ROUND((I7-H7)*1440,0))</f>
        <v/>
      </c>
      <c r="AA7" s="26">
        <f>IF(A7="","",IF(B7="","Informar código",IF(COUNTIF($B$2:$B$111,B7)&gt;1,"Código duplicado",IF(X7="","Informar status",IF(X7="Cancelado","CANCELADO",IF(C7="","Informar cliente/código",IF(D7="","Informar profissional",IF(E7="","Informar serviço",IF(G7="","Informar cuba",IF(J7="","Informar horário",IF(OR(P7="",Q7="",R7="",S7=""),"Revisar durações",IF(OR(P7&lt;=0,Q7&lt;=0,R7&lt;=0,S7&lt;=0),"Duração inválida",IF(W7&gt;=1,"Término após 24:00",IF(AND(Z7&lt;&gt;"",Z7&gt;'Parâmetros'!$O$2),"Início atrasado","OK"))))))))))))))</f>
        <v/>
      </c>
      <c r="AB7" s="27">
        <f>IF(A7="","",IF(X7="Cancelado","IGNORADO",IF(OR(D7="",J7="",T7="",U7="",W7=""),"REVISAR",IF(SUMPRODUCT(($A$2:$A$111=A7)*($D$2:$D$111=D7)*($X$2:$X$111&lt;&gt;"Cancelado")*(ROW($A$2:$A$111)&lt;&gt;ROW())*($J$2:$J$111&lt;&gt;"")*($T$2:$T$111&lt;&gt;"")*($J$2:$J$111&lt;T7)*($T$2:$T$111&gt;J7))+SUMPRODUCT(($A$2:$A$111=A7)*($D$2:$D$111=D7)*($X$2:$X$111&lt;&gt;"Cancelado")*(ROW($A$2:$A$111)&lt;&gt;ROW())*($U$2:$U$111&lt;&gt;"")*($W$2:$W$111&lt;&gt;"")*($U$2:$U$111&lt;T7)*($W$2:$W$111&gt;J7))+SUMPRODUCT(($A$2:$A$111=A7)*($D$2:$D$111=D7)*($X$2:$X$111&lt;&gt;"Cancelado")*(ROW($A$2:$A$111)&lt;&gt;ROW())*($J$2:$J$111&lt;&gt;"")*($T$2:$T$111&lt;&gt;"")*($J$2:$J$111&lt;W7)*($T$2:$T$111&gt;U7))+SUMPRODUCT(($A$2:$A$111=A7)*($D$2:$D$111=D7)*($X$2:$X$111&lt;&gt;"Cancelado")*(ROW($A$2:$A$111)&lt;&gt;ROW())*($U$2:$U$111&lt;&gt;"")*($W$2:$W$111&lt;&gt;"")*($U$2:$U$111&lt;W7)*($W$2:$W$111&gt;U7))&gt;0,"CONFLITO","OK"))))</f>
        <v/>
      </c>
      <c r="AC7" s="27">
        <f>IF(A7="","",IF(X7="Cancelado","IGNORADO",IF(G7="","REVISAR",IF(OR(U7="",V7=""),"REVISAR",IF(SUMPRODUCT(($A$2:$A$111=A7)*($G$2:$G$111=G7)*($X$2:$X$111&lt;&gt;"Cancelado")*(ROW($A$2:$A$111)&lt;&gt;ROW())*($U$2:$U$111&lt;&gt;"")*($V$2:$V$111&lt;&gt;"")*($U$2:$U$111&lt;V7)*($V$2:$V$111&gt;U7))&gt;0,"CONFLITO","OK")))))</f>
        <v/>
      </c>
    </row>
    <row r="8" ht="23" customHeight="1">
      <c r="A8" s="19" t="n">
        <v>46275</v>
      </c>
      <c r="B8" s="20" t="inlineStr">
        <is>
          <t>Q-007</t>
        </is>
      </c>
      <c r="C8" s="21" t="inlineStr">
        <is>
          <t>Cliente 07</t>
        </is>
      </c>
      <c r="D8" s="20" t="inlineStr">
        <is>
          <t>Profissional A</t>
        </is>
      </c>
      <c r="E8" s="21" t="inlineStr">
        <is>
          <t>Alisamento cosmético</t>
        </is>
      </c>
      <c r="F8" s="21" t="n"/>
      <c r="G8" s="20" t="inlineStr">
        <is>
          <t>Cuba 1</t>
        </is>
      </c>
      <c r="H8" s="22" t="n">
        <v>0.3333333333333333</v>
      </c>
      <c r="I8" s="22" t="n"/>
      <c r="J8" s="23">
        <f>IF(A8="","",IF(I8&lt;&gt;"",I8,IF(H8&lt;&gt;"",H8,"")))</f>
        <v/>
      </c>
      <c r="K8" s="24">
        <f>IF(OR(A8="",J8="",X8="Cancelado"),"",COUNTIFS($A$2:$A$111,A8,$J$2:$J$111,"&lt;"&amp;J8,$J$2:$J$111,"&lt;&gt;",$X$2:$X$111,"&lt;&gt;Cancelado")+COUNTIFS($A$2:A8,A8,$J$2:J8,J8,$X$2:X8,"&lt;&gt;Cancelado"))</f>
        <v/>
      </c>
      <c r="L8" s="25" t="n"/>
      <c r="M8" s="25" t="n"/>
      <c r="N8" s="25" t="n"/>
      <c r="O8" s="25" t="n"/>
      <c r="P8" s="24">
        <f>IF(E8="","",IF(L8&lt;&gt;"",L8,IFERROR(VLOOKUP(E8,'Parâmetros'!$A$2:$E$21,2,FALSE),"")))</f>
        <v/>
      </c>
      <c r="Q8" s="24">
        <f>IF(E8="","",IF(M8&lt;&gt;"",M8,IFERROR(VLOOKUP(E8,'Parâmetros'!$A$2:$E$21,3,FALSE),"")))</f>
        <v/>
      </c>
      <c r="R8" s="24">
        <f>IF(E8="","",IF(N8&lt;&gt;"",N8,IFERROR(VLOOKUP(E8,'Parâmetros'!$A$2:$E$21,4,FALSE),"")))</f>
        <v/>
      </c>
      <c r="S8" s="24">
        <f>IF(E8="","",IF(O8&lt;&gt;"",O8,IFERROR(VLOOKUP(E8,'Parâmetros'!$A$2:$E$21,5,FALSE),"")))</f>
        <v/>
      </c>
      <c r="T8" s="23">
        <f>IF(OR(J8="",P8=""),"",J8+P8/1440)</f>
        <v/>
      </c>
      <c r="U8" s="23">
        <f>IF(OR(T8="",Q8=""),"",T8+Q8/1440)</f>
        <v/>
      </c>
      <c r="V8" s="23">
        <f>IF(OR(U8="",R8=""),"",U8+R8/1440)</f>
        <v/>
      </c>
      <c r="W8" s="23">
        <f>IF(OR(V8="",S8=""),"",V8+S8/1440)</f>
        <v/>
      </c>
      <c r="X8" s="20" t="inlineStr">
        <is>
          <t>Planejado</t>
        </is>
      </c>
      <c r="Y8" s="21" t="n"/>
      <c r="Z8" s="24">
        <f>IF(OR(H8="",I8=""),"",ROUND((I8-H8)*1440,0))</f>
        <v/>
      </c>
      <c r="AA8" s="26">
        <f>IF(A8="","",IF(B8="","Informar código",IF(COUNTIF($B$2:$B$111,B8)&gt;1,"Código duplicado",IF(X8="","Informar status",IF(X8="Cancelado","CANCELADO",IF(C8="","Informar cliente/código",IF(D8="","Informar profissional",IF(E8="","Informar serviço",IF(G8="","Informar cuba",IF(J8="","Informar horário",IF(OR(P8="",Q8="",R8="",S8=""),"Revisar durações",IF(OR(P8&lt;=0,Q8&lt;=0,R8&lt;=0,S8&lt;=0),"Duração inválida",IF(W8&gt;=1,"Término após 24:00",IF(AND(Z8&lt;&gt;"",Z8&gt;'Parâmetros'!$O$2),"Início atrasado","OK"))))))))))))))</f>
        <v/>
      </c>
      <c r="AB8" s="27">
        <f>IF(A8="","",IF(X8="Cancelado","IGNORADO",IF(OR(D8="",J8="",T8="",U8="",W8=""),"REVISAR",IF(SUMPRODUCT(($A$2:$A$111=A8)*($D$2:$D$111=D8)*($X$2:$X$111&lt;&gt;"Cancelado")*(ROW($A$2:$A$111)&lt;&gt;ROW())*($J$2:$J$111&lt;&gt;"")*($T$2:$T$111&lt;&gt;"")*($J$2:$J$111&lt;T8)*($T$2:$T$111&gt;J8))+SUMPRODUCT(($A$2:$A$111=A8)*($D$2:$D$111=D8)*($X$2:$X$111&lt;&gt;"Cancelado")*(ROW($A$2:$A$111)&lt;&gt;ROW())*($U$2:$U$111&lt;&gt;"")*($W$2:$W$111&lt;&gt;"")*($U$2:$U$111&lt;T8)*($W$2:$W$111&gt;J8))+SUMPRODUCT(($A$2:$A$111=A8)*($D$2:$D$111=D8)*($X$2:$X$111&lt;&gt;"Cancelado")*(ROW($A$2:$A$111)&lt;&gt;ROW())*($J$2:$J$111&lt;&gt;"")*($T$2:$T$111&lt;&gt;"")*($J$2:$J$111&lt;W8)*($T$2:$T$111&gt;U8))+SUMPRODUCT(($A$2:$A$111=A8)*($D$2:$D$111=D8)*($X$2:$X$111&lt;&gt;"Cancelado")*(ROW($A$2:$A$111)&lt;&gt;ROW())*($U$2:$U$111&lt;&gt;"")*($W$2:$W$111&lt;&gt;"")*($U$2:$U$111&lt;W8)*($W$2:$W$111&gt;U8))&gt;0,"CONFLITO","OK"))))</f>
        <v/>
      </c>
      <c r="AC8" s="27">
        <f>IF(A8="","",IF(X8="Cancelado","IGNORADO",IF(G8="","REVISAR",IF(OR(U8="",V8=""),"REVISAR",IF(SUMPRODUCT(($A$2:$A$111=A8)*($G$2:$G$111=G8)*($X$2:$X$111&lt;&gt;"Cancelado")*(ROW($A$2:$A$111)&lt;&gt;ROW())*($U$2:$U$111&lt;&gt;"")*($V$2:$V$111&lt;&gt;"")*($U$2:$U$111&lt;V8)*($V$2:$V$111&gt;U8))&gt;0,"CONFLITO","OK")))))</f>
        <v/>
      </c>
    </row>
    <row r="9" ht="23" customHeight="1">
      <c r="A9" s="19" t="n">
        <v>46275</v>
      </c>
      <c r="B9" s="20" t="inlineStr">
        <is>
          <t>Q-008</t>
        </is>
      </c>
      <c r="C9" s="21" t="inlineStr">
        <is>
          <t>Cliente 08</t>
        </is>
      </c>
      <c r="D9" s="20" t="inlineStr">
        <is>
          <t>Profissional A</t>
        </is>
      </c>
      <c r="E9" s="21" t="inlineStr">
        <is>
          <t>Coloração de raiz</t>
        </is>
      </c>
      <c r="F9" s="21" t="n"/>
      <c r="G9" s="20" t="inlineStr">
        <is>
          <t>Cuba 2</t>
        </is>
      </c>
      <c r="H9" s="22" t="n">
        <v>0.3715277777777778</v>
      </c>
      <c r="I9" s="22" t="n"/>
      <c r="J9" s="23">
        <f>IF(A9="","",IF(I9&lt;&gt;"",I9,IF(H9&lt;&gt;"",H9,"")))</f>
        <v/>
      </c>
      <c r="K9" s="24">
        <f>IF(OR(A9="",J9="",X9="Cancelado"),"",COUNTIFS($A$2:$A$111,A9,$J$2:$J$111,"&lt;"&amp;J9,$J$2:$J$111,"&lt;&gt;",$X$2:$X$111,"&lt;&gt;Cancelado")+COUNTIFS($A$2:A9,A9,$J$2:J9,J9,$X$2:X9,"&lt;&gt;Cancelado"))</f>
        <v/>
      </c>
      <c r="L9" s="25" t="n"/>
      <c r="M9" s="25" t="n"/>
      <c r="N9" s="25" t="n"/>
      <c r="O9" s="25" t="n"/>
      <c r="P9" s="24">
        <f>IF(E9="","",IF(L9&lt;&gt;"",L9,IFERROR(VLOOKUP(E9,'Parâmetros'!$A$2:$E$21,2,FALSE),"")))</f>
        <v/>
      </c>
      <c r="Q9" s="24">
        <f>IF(E9="","",IF(M9&lt;&gt;"",M9,IFERROR(VLOOKUP(E9,'Parâmetros'!$A$2:$E$21,3,FALSE),"")))</f>
        <v/>
      </c>
      <c r="R9" s="24">
        <f>IF(E9="","",IF(N9&lt;&gt;"",N9,IFERROR(VLOOKUP(E9,'Parâmetros'!$A$2:$E$21,4,FALSE),"")))</f>
        <v/>
      </c>
      <c r="S9" s="24">
        <f>IF(E9="","",IF(O9&lt;&gt;"",O9,IFERROR(VLOOKUP(E9,'Parâmetros'!$A$2:$E$21,5,FALSE),"")))</f>
        <v/>
      </c>
      <c r="T9" s="23">
        <f>IF(OR(J9="",P9=""),"",J9+P9/1440)</f>
        <v/>
      </c>
      <c r="U9" s="23">
        <f>IF(OR(T9="",Q9=""),"",T9+Q9/1440)</f>
        <v/>
      </c>
      <c r="V9" s="23">
        <f>IF(OR(U9="",R9=""),"",U9+R9/1440)</f>
        <v/>
      </c>
      <c r="W9" s="23">
        <f>IF(OR(V9="",S9=""),"",V9+S9/1440)</f>
        <v/>
      </c>
      <c r="X9" s="20" t="inlineStr">
        <is>
          <t>Planejado</t>
        </is>
      </c>
      <c r="Y9" s="21" t="n"/>
      <c r="Z9" s="24">
        <f>IF(OR(H9="",I9=""),"",ROUND((I9-H9)*1440,0))</f>
        <v/>
      </c>
      <c r="AA9" s="26">
        <f>IF(A9="","",IF(B9="","Informar código",IF(COUNTIF($B$2:$B$111,B9)&gt;1,"Código duplicado",IF(X9="","Informar status",IF(X9="Cancelado","CANCELADO",IF(C9="","Informar cliente/código",IF(D9="","Informar profissional",IF(E9="","Informar serviço",IF(G9="","Informar cuba",IF(J9="","Informar horário",IF(OR(P9="",Q9="",R9="",S9=""),"Revisar durações",IF(OR(P9&lt;=0,Q9&lt;=0,R9&lt;=0,S9&lt;=0),"Duração inválida",IF(W9&gt;=1,"Término após 24:00",IF(AND(Z9&lt;&gt;"",Z9&gt;'Parâmetros'!$O$2),"Início atrasado","OK"))))))))))))))</f>
        <v/>
      </c>
      <c r="AB9" s="27">
        <f>IF(A9="","",IF(X9="Cancelado","IGNORADO",IF(OR(D9="",J9="",T9="",U9="",W9=""),"REVISAR",IF(SUMPRODUCT(($A$2:$A$111=A9)*($D$2:$D$111=D9)*($X$2:$X$111&lt;&gt;"Cancelado")*(ROW($A$2:$A$111)&lt;&gt;ROW())*($J$2:$J$111&lt;&gt;"")*($T$2:$T$111&lt;&gt;"")*($J$2:$J$111&lt;T9)*($T$2:$T$111&gt;J9))+SUMPRODUCT(($A$2:$A$111=A9)*($D$2:$D$111=D9)*($X$2:$X$111&lt;&gt;"Cancelado")*(ROW($A$2:$A$111)&lt;&gt;ROW())*($U$2:$U$111&lt;&gt;"")*($W$2:$W$111&lt;&gt;"")*($U$2:$U$111&lt;T9)*($W$2:$W$111&gt;J9))+SUMPRODUCT(($A$2:$A$111=A9)*($D$2:$D$111=D9)*($X$2:$X$111&lt;&gt;"Cancelado")*(ROW($A$2:$A$111)&lt;&gt;ROW())*($J$2:$J$111&lt;&gt;"")*($T$2:$T$111&lt;&gt;"")*($J$2:$J$111&lt;W9)*($T$2:$T$111&gt;U9))+SUMPRODUCT(($A$2:$A$111=A9)*($D$2:$D$111=D9)*($X$2:$X$111&lt;&gt;"Cancelado")*(ROW($A$2:$A$111)&lt;&gt;ROW())*($U$2:$U$111&lt;&gt;"")*($W$2:$W$111&lt;&gt;"")*($U$2:$U$111&lt;W9)*($W$2:$W$111&gt;U9))&gt;0,"CONFLITO","OK"))))</f>
        <v/>
      </c>
      <c r="AC9" s="27">
        <f>IF(A9="","",IF(X9="Cancelado","IGNORADO",IF(G9="","REVISAR",IF(OR(U9="",V9=""),"REVISAR",IF(SUMPRODUCT(($A$2:$A$111=A9)*($G$2:$G$111=G9)*($X$2:$X$111&lt;&gt;"Cancelado")*(ROW($A$2:$A$111)&lt;&gt;ROW())*($U$2:$U$111&lt;&gt;"")*($V$2:$V$111&lt;&gt;"")*($U$2:$U$111&lt;V9)*($V$2:$V$111&gt;U9))&gt;0,"CONFLITO","OK")))))</f>
        <v/>
      </c>
    </row>
    <row r="10" ht="23" customHeight="1">
      <c r="A10" s="19" t="n">
        <v>46275</v>
      </c>
      <c r="B10" s="20" t="inlineStr">
        <is>
          <t>Q-009</t>
        </is>
      </c>
      <c r="C10" s="21" t="inlineStr">
        <is>
          <t>Cliente 09</t>
        </is>
      </c>
      <c r="D10" s="20" t="inlineStr">
        <is>
          <t>Profissional B</t>
        </is>
      </c>
      <c r="E10" s="21" t="inlineStr">
        <is>
          <t>Tonalização</t>
        </is>
      </c>
      <c r="F10" s="21" t="n"/>
      <c r="G10" s="20" t="inlineStr">
        <is>
          <t>Cuba 1</t>
        </is>
      </c>
      <c r="H10" s="22" t="n">
        <v>0.375</v>
      </c>
      <c r="I10" s="22" t="n"/>
      <c r="J10" s="23">
        <f>IF(A10="","",IF(I10&lt;&gt;"",I10,IF(H10&lt;&gt;"",H10,"")))</f>
        <v/>
      </c>
      <c r="K10" s="24">
        <f>IF(OR(A10="",J10="",X10="Cancelado"),"",COUNTIFS($A$2:$A$111,A10,$J$2:$J$111,"&lt;"&amp;J10,$J$2:$J$111,"&lt;&gt;",$X$2:$X$111,"&lt;&gt;Cancelado")+COUNTIFS($A$2:A10,A10,$J$2:J10,J10,$X$2:X10,"&lt;&gt;Cancelado"))</f>
        <v/>
      </c>
      <c r="L10" s="25" t="n"/>
      <c r="M10" s="25" t="n"/>
      <c r="N10" s="25" t="n"/>
      <c r="O10" s="25" t="n"/>
      <c r="P10" s="24">
        <f>IF(E10="","",IF(L10&lt;&gt;"",L10,IFERROR(VLOOKUP(E10,'Parâmetros'!$A$2:$E$21,2,FALSE),"")))</f>
        <v/>
      </c>
      <c r="Q10" s="24">
        <f>IF(E10="","",IF(M10&lt;&gt;"",M10,IFERROR(VLOOKUP(E10,'Parâmetros'!$A$2:$E$21,3,FALSE),"")))</f>
        <v/>
      </c>
      <c r="R10" s="24">
        <f>IF(E10="","",IF(N10&lt;&gt;"",N10,IFERROR(VLOOKUP(E10,'Parâmetros'!$A$2:$E$21,4,FALSE),"")))</f>
        <v/>
      </c>
      <c r="S10" s="24">
        <f>IF(E10="","",IF(O10&lt;&gt;"",O10,IFERROR(VLOOKUP(E10,'Parâmetros'!$A$2:$E$21,5,FALSE),"")))</f>
        <v/>
      </c>
      <c r="T10" s="23">
        <f>IF(OR(J10="",P10=""),"",J10+P10/1440)</f>
        <v/>
      </c>
      <c r="U10" s="23">
        <f>IF(OR(T10="",Q10=""),"",T10+Q10/1440)</f>
        <v/>
      </c>
      <c r="V10" s="23">
        <f>IF(OR(U10="",R10=""),"",U10+R10/1440)</f>
        <v/>
      </c>
      <c r="W10" s="23">
        <f>IF(OR(V10="",S10=""),"",V10+S10/1440)</f>
        <v/>
      </c>
      <c r="X10" s="20" t="inlineStr">
        <is>
          <t>Planejado</t>
        </is>
      </c>
      <c r="Y10" s="21" t="n"/>
      <c r="Z10" s="24">
        <f>IF(OR(H10="",I10=""),"",ROUND((I10-H10)*1440,0))</f>
        <v/>
      </c>
      <c r="AA10" s="26">
        <f>IF(A10="","",IF(B10="","Informar código",IF(COUNTIF($B$2:$B$111,B10)&gt;1,"Código duplicado",IF(X10="","Informar status",IF(X10="Cancelado","CANCELADO",IF(C10="","Informar cliente/código",IF(D10="","Informar profissional",IF(E10="","Informar serviço",IF(G10="","Informar cuba",IF(J10="","Informar horário",IF(OR(P10="",Q10="",R10="",S10=""),"Revisar durações",IF(OR(P10&lt;=0,Q10&lt;=0,R10&lt;=0,S10&lt;=0),"Duração inválida",IF(W10&gt;=1,"Término após 24:00",IF(AND(Z10&lt;&gt;"",Z10&gt;'Parâmetros'!$O$2),"Início atrasado","OK"))))))))))))))</f>
        <v/>
      </c>
      <c r="AB10" s="27">
        <f>IF(A10="","",IF(X10="Cancelado","IGNORADO",IF(OR(D10="",J10="",T10="",U10="",W10=""),"REVISAR",IF(SUMPRODUCT(($A$2:$A$111=A10)*($D$2:$D$111=D10)*($X$2:$X$111&lt;&gt;"Cancelado")*(ROW($A$2:$A$111)&lt;&gt;ROW())*($J$2:$J$111&lt;&gt;"")*($T$2:$T$111&lt;&gt;"")*($J$2:$J$111&lt;T10)*($T$2:$T$111&gt;J10))+SUMPRODUCT(($A$2:$A$111=A10)*($D$2:$D$111=D10)*($X$2:$X$111&lt;&gt;"Cancelado")*(ROW($A$2:$A$111)&lt;&gt;ROW())*($U$2:$U$111&lt;&gt;"")*($W$2:$W$111&lt;&gt;"")*($U$2:$U$111&lt;T10)*($W$2:$W$111&gt;J10))+SUMPRODUCT(($A$2:$A$111=A10)*($D$2:$D$111=D10)*($X$2:$X$111&lt;&gt;"Cancelado")*(ROW($A$2:$A$111)&lt;&gt;ROW())*($J$2:$J$111&lt;&gt;"")*($T$2:$T$111&lt;&gt;"")*($J$2:$J$111&lt;W10)*($T$2:$T$111&gt;U10))+SUMPRODUCT(($A$2:$A$111=A10)*($D$2:$D$111=D10)*($X$2:$X$111&lt;&gt;"Cancelado")*(ROW($A$2:$A$111)&lt;&gt;ROW())*($U$2:$U$111&lt;&gt;"")*($W$2:$W$111&lt;&gt;"")*($U$2:$U$111&lt;W10)*($W$2:$W$111&gt;U10))&gt;0,"CONFLITO","OK"))))</f>
        <v/>
      </c>
      <c r="AC10" s="27">
        <f>IF(A10="","",IF(X10="Cancelado","IGNORADO",IF(G10="","REVISAR",IF(OR(U10="",V10=""),"REVISAR",IF(SUMPRODUCT(($A$2:$A$111=A10)*($G$2:$G$111=G10)*($X$2:$X$111&lt;&gt;"Cancelado")*(ROW($A$2:$A$111)&lt;&gt;ROW())*($U$2:$U$111&lt;&gt;"")*($V$2:$V$111&lt;&gt;"")*($U$2:$U$111&lt;V10)*($V$2:$V$111&gt;U10))&gt;0,"CONFLITO","OK")))))</f>
        <v/>
      </c>
    </row>
    <row r="11" ht="23" customHeight="1">
      <c r="A11" s="19" t="n">
        <v>46275</v>
      </c>
      <c r="B11" s="20" t="inlineStr">
        <is>
          <t>Q-010</t>
        </is>
      </c>
      <c r="C11" s="21" t="inlineStr">
        <is>
          <t>Cliente 10</t>
        </is>
      </c>
      <c r="D11" s="20" t="inlineStr">
        <is>
          <t>Profissional C</t>
        </is>
      </c>
      <c r="E11" s="21" t="inlineStr">
        <is>
          <t>Descoloração parcial</t>
        </is>
      </c>
      <c r="F11" s="21" t="inlineStr">
        <is>
          <t>Linha fictícia X</t>
        </is>
      </c>
      <c r="G11" s="20" t="inlineStr">
        <is>
          <t>Cuba 2</t>
        </is>
      </c>
      <c r="H11" s="22" t="n">
        <v>0.3958333333333333</v>
      </c>
      <c r="I11" s="22" t="n">
        <v>0.4041666666666667</v>
      </c>
      <c r="J11" s="23">
        <f>IF(A11="","",IF(I11&lt;&gt;"",I11,IF(H11&lt;&gt;"",H11,"")))</f>
        <v/>
      </c>
      <c r="K11" s="24">
        <f>IF(OR(A11="",J11="",X11="Cancelado"),"",COUNTIFS($A$2:$A$111,A11,$J$2:$J$111,"&lt;"&amp;J11,$J$2:$J$111,"&lt;&gt;",$X$2:$X$111,"&lt;&gt;Cancelado")+COUNTIFS($A$2:A11,A11,$J$2:J11,J11,$X$2:X11,"&lt;&gt;Cancelado"))</f>
        <v/>
      </c>
      <c r="L11" s="25" t="n"/>
      <c r="M11" s="25" t="n">
        <v>45</v>
      </c>
      <c r="N11" s="25" t="n"/>
      <c r="O11" s="25" t="n"/>
      <c r="P11" s="24">
        <f>IF(E11="","",IF(L11&lt;&gt;"",L11,IFERROR(VLOOKUP(E11,'Parâmetros'!$A$2:$E$21,2,FALSE),"")))</f>
        <v/>
      </c>
      <c r="Q11" s="24">
        <f>IF(E11="","",IF(M11&lt;&gt;"",M11,IFERROR(VLOOKUP(E11,'Parâmetros'!$A$2:$E$21,3,FALSE),"")))</f>
        <v/>
      </c>
      <c r="R11" s="24">
        <f>IF(E11="","",IF(N11&lt;&gt;"",N11,IFERROR(VLOOKUP(E11,'Parâmetros'!$A$2:$E$21,4,FALSE),"")))</f>
        <v/>
      </c>
      <c r="S11" s="24">
        <f>IF(E11="","",IF(O11&lt;&gt;"",O11,IFERROR(VLOOKUP(E11,'Parâmetros'!$A$2:$E$21,5,FALSE),"")))</f>
        <v/>
      </c>
      <c r="T11" s="23">
        <f>IF(OR(J11="",P11=""),"",J11+P11/1440)</f>
        <v/>
      </c>
      <c r="U11" s="23">
        <f>IF(OR(T11="",Q11=""),"",T11+Q11/1440)</f>
        <v/>
      </c>
      <c r="V11" s="23">
        <f>IF(OR(U11="",R11=""),"",U11+R11/1440)</f>
        <v/>
      </c>
      <c r="W11" s="23">
        <f>IF(OR(V11="",S11=""),"",V11+S11/1440)</f>
        <v/>
      </c>
      <c r="X11" s="20" t="inlineStr">
        <is>
          <t>Em andamento</t>
        </is>
      </c>
      <c r="Y11" s="21" t="n"/>
      <c r="Z11" s="24">
        <f>IF(OR(H11="",I11=""),"",ROUND((I11-H11)*1440,0))</f>
        <v/>
      </c>
      <c r="AA11" s="26">
        <f>IF(A11="","",IF(B11="","Informar código",IF(COUNTIF($B$2:$B$111,B11)&gt;1,"Código duplicado",IF(X11="","Informar status",IF(X11="Cancelado","CANCELADO",IF(C11="","Informar cliente/código",IF(D11="","Informar profissional",IF(E11="","Informar serviço",IF(G11="","Informar cuba",IF(J11="","Informar horário",IF(OR(P11="",Q11="",R11="",S11=""),"Revisar durações",IF(OR(P11&lt;=0,Q11&lt;=0,R11&lt;=0,S11&lt;=0),"Duração inválida",IF(W11&gt;=1,"Término após 24:00",IF(AND(Z11&lt;&gt;"",Z11&gt;'Parâmetros'!$O$2),"Início atrasado","OK"))))))))))))))</f>
        <v/>
      </c>
      <c r="AB11" s="27">
        <f>IF(A11="","",IF(X11="Cancelado","IGNORADO",IF(OR(D11="",J11="",T11="",U11="",W11=""),"REVISAR",IF(SUMPRODUCT(($A$2:$A$111=A11)*($D$2:$D$111=D11)*($X$2:$X$111&lt;&gt;"Cancelado")*(ROW($A$2:$A$111)&lt;&gt;ROW())*($J$2:$J$111&lt;&gt;"")*($T$2:$T$111&lt;&gt;"")*($J$2:$J$111&lt;T11)*($T$2:$T$111&gt;J11))+SUMPRODUCT(($A$2:$A$111=A11)*($D$2:$D$111=D11)*($X$2:$X$111&lt;&gt;"Cancelado")*(ROW($A$2:$A$111)&lt;&gt;ROW())*($U$2:$U$111&lt;&gt;"")*($W$2:$W$111&lt;&gt;"")*($U$2:$U$111&lt;T11)*($W$2:$W$111&gt;J11))+SUMPRODUCT(($A$2:$A$111=A11)*($D$2:$D$111=D11)*($X$2:$X$111&lt;&gt;"Cancelado")*(ROW($A$2:$A$111)&lt;&gt;ROW())*($J$2:$J$111&lt;&gt;"")*($T$2:$T$111&lt;&gt;"")*($J$2:$J$111&lt;W11)*($T$2:$T$111&gt;U11))+SUMPRODUCT(($A$2:$A$111=A11)*($D$2:$D$111=D11)*($X$2:$X$111&lt;&gt;"Cancelado")*(ROW($A$2:$A$111)&lt;&gt;ROW())*($U$2:$U$111&lt;&gt;"")*($W$2:$W$111&lt;&gt;"")*($U$2:$U$111&lt;W11)*($W$2:$W$111&gt;U11))&gt;0,"CONFLITO","OK"))))</f>
        <v/>
      </c>
      <c r="AC11" s="27">
        <f>IF(A11="","",IF(X11="Cancelado","IGNORADO",IF(G11="","REVISAR",IF(OR(U11="",V11=""),"REVISAR",IF(SUMPRODUCT(($A$2:$A$111=A11)*($G$2:$G$111=G11)*($X$2:$X$111&lt;&gt;"Cancelado")*(ROW($A$2:$A$111)&lt;&gt;ROW())*($U$2:$U$111&lt;&gt;"")*($V$2:$V$111&lt;&gt;"")*($U$2:$U$111&lt;V11)*($V$2:$V$111&gt;U11))&gt;0,"CONFLITO","OK")))))</f>
        <v/>
      </c>
    </row>
    <row r="12" ht="23" customHeight="1">
      <c r="A12" s="19" t="n"/>
      <c r="B12" s="20" t="n"/>
      <c r="C12" s="21" t="n"/>
      <c r="D12" s="20" t="n"/>
      <c r="E12" s="21" t="n"/>
      <c r="F12" s="21" t="n"/>
      <c r="G12" s="20" t="n"/>
      <c r="H12" s="22" t="n"/>
      <c r="I12" s="22" t="n"/>
      <c r="J12" s="23">
        <f>IF(A12="","",IF(I12&lt;&gt;"",I12,IF(H12&lt;&gt;"",H12,"")))</f>
        <v/>
      </c>
      <c r="K12" s="24">
        <f>IF(OR(A12="",J12="",X12="Cancelado"),"",COUNTIFS($A$2:$A$111,A12,$J$2:$J$111,"&lt;"&amp;J12,$J$2:$J$111,"&lt;&gt;",$X$2:$X$111,"&lt;&gt;Cancelado")+COUNTIFS($A$2:A12,A12,$J$2:J12,J12,$X$2:X12,"&lt;&gt;Cancelado"))</f>
        <v/>
      </c>
      <c r="L12" s="25" t="n"/>
      <c r="M12" s="25" t="n"/>
      <c r="N12" s="25" t="n"/>
      <c r="O12" s="25" t="n"/>
      <c r="P12" s="24">
        <f>IF(E12="","",IF(L12&lt;&gt;"",L12,IFERROR(VLOOKUP(E12,'Parâmetros'!$A$2:$E$21,2,FALSE),"")))</f>
        <v/>
      </c>
      <c r="Q12" s="24">
        <f>IF(E12="","",IF(M12&lt;&gt;"",M12,IFERROR(VLOOKUP(E12,'Parâmetros'!$A$2:$E$21,3,FALSE),"")))</f>
        <v/>
      </c>
      <c r="R12" s="24">
        <f>IF(E12="","",IF(N12&lt;&gt;"",N12,IFERROR(VLOOKUP(E12,'Parâmetros'!$A$2:$E$21,4,FALSE),"")))</f>
        <v/>
      </c>
      <c r="S12" s="24">
        <f>IF(E12="","",IF(O12&lt;&gt;"",O12,IFERROR(VLOOKUP(E12,'Parâmetros'!$A$2:$E$21,5,FALSE),"")))</f>
        <v/>
      </c>
      <c r="T12" s="23">
        <f>IF(OR(J12="",P12=""),"",J12+P12/1440)</f>
        <v/>
      </c>
      <c r="U12" s="23">
        <f>IF(OR(T12="",Q12=""),"",T12+Q12/1440)</f>
        <v/>
      </c>
      <c r="V12" s="23">
        <f>IF(OR(U12="",R12=""),"",U12+R12/1440)</f>
        <v/>
      </c>
      <c r="W12" s="23">
        <f>IF(OR(V12="",S12=""),"",V12+S12/1440)</f>
        <v/>
      </c>
      <c r="X12" s="20" t="n"/>
      <c r="Y12" s="21" t="n"/>
      <c r="Z12" s="24">
        <f>IF(OR(H12="",I12=""),"",ROUND((I12-H12)*1440,0))</f>
        <v/>
      </c>
      <c r="AA12" s="26">
        <f>IF(A12="","",IF(B12="","Informar código",IF(COUNTIF($B$2:$B$111,B12)&gt;1,"Código duplicado",IF(X12="","Informar status",IF(X12="Cancelado","CANCELADO",IF(C12="","Informar cliente/código",IF(D12="","Informar profissional",IF(E12="","Informar serviço",IF(G12="","Informar cuba",IF(J12="","Informar horário",IF(OR(P12="",Q12="",R12="",S12=""),"Revisar durações",IF(OR(P12&lt;=0,Q12&lt;=0,R12&lt;=0,S12&lt;=0),"Duração inválida",IF(W12&gt;=1,"Término após 24:00",IF(AND(Z12&lt;&gt;"",Z12&gt;'Parâmetros'!$O$2),"Início atrasado","OK"))))))))))))))</f>
        <v/>
      </c>
      <c r="AB12" s="27">
        <f>IF(A12="","",IF(X12="Cancelado","IGNORADO",IF(OR(D12="",J12="",T12="",U12="",W12=""),"REVISAR",IF(SUMPRODUCT(($A$2:$A$111=A12)*($D$2:$D$111=D12)*($X$2:$X$111&lt;&gt;"Cancelado")*(ROW($A$2:$A$111)&lt;&gt;ROW())*($J$2:$J$111&lt;&gt;"")*($T$2:$T$111&lt;&gt;"")*($J$2:$J$111&lt;T12)*($T$2:$T$111&gt;J12))+SUMPRODUCT(($A$2:$A$111=A12)*($D$2:$D$111=D12)*($X$2:$X$111&lt;&gt;"Cancelado")*(ROW($A$2:$A$111)&lt;&gt;ROW())*($U$2:$U$111&lt;&gt;"")*($W$2:$W$111&lt;&gt;"")*($U$2:$U$111&lt;T12)*($W$2:$W$111&gt;J12))+SUMPRODUCT(($A$2:$A$111=A12)*($D$2:$D$111=D12)*($X$2:$X$111&lt;&gt;"Cancelado")*(ROW($A$2:$A$111)&lt;&gt;ROW())*($J$2:$J$111&lt;&gt;"")*($T$2:$T$111&lt;&gt;"")*($J$2:$J$111&lt;W12)*($T$2:$T$111&gt;U12))+SUMPRODUCT(($A$2:$A$111=A12)*($D$2:$D$111=D12)*($X$2:$X$111&lt;&gt;"Cancelado")*(ROW($A$2:$A$111)&lt;&gt;ROW())*($U$2:$U$111&lt;&gt;"")*($W$2:$W$111&lt;&gt;"")*($U$2:$U$111&lt;W12)*($W$2:$W$111&gt;U12))&gt;0,"CONFLITO","OK"))))</f>
        <v/>
      </c>
      <c r="AC12" s="27">
        <f>IF(A12="","",IF(X12="Cancelado","IGNORADO",IF(G12="","REVISAR",IF(OR(U12="",V12=""),"REVISAR",IF(SUMPRODUCT(($A$2:$A$111=A12)*($G$2:$G$111=G12)*($X$2:$X$111&lt;&gt;"Cancelado")*(ROW($A$2:$A$111)&lt;&gt;ROW())*($U$2:$U$111&lt;&gt;"")*($V$2:$V$111&lt;&gt;"")*($U$2:$U$111&lt;V12)*($V$2:$V$111&gt;U12))&gt;0,"CONFLITO","OK")))))</f>
        <v/>
      </c>
    </row>
    <row r="13" ht="23" customHeight="1">
      <c r="A13" s="19" t="n"/>
      <c r="B13" s="20" t="n"/>
      <c r="C13" s="21" t="n"/>
      <c r="D13" s="20" t="n"/>
      <c r="E13" s="21" t="n"/>
      <c r="F13" s="21" t="n"/>
      <c r="G13" s="20" t="n"/>
      <c r="H13" s="22" t="n"/>
      <c r="I13" s="22" t="n"/>
      <c r="J13" s="23">
        <f>IF(A13="","",IF(I13&lt;&gt;"",I13,IF(H13&lt;&gt;"",H13,"")))</f>
        <v/>
      </c>
      <c r="K13" s="24">
        <f>IF(OR(A13="",J13="",X13="Cancelado"),"",COUNTIFS($A$2:$A$111,A13,$J$2:$J$111,"&lt;"&amp;J13,$J$2:$J$111,"&lt;&gt;",$X$2:$X$111,"&lt;&gt;Cancelado")+COUNTIFS($A$2:A13,A13,$J$2:J13,J13,$X$2:X13,"&lt;&gt;Cancelado"))</f>
        <v/>
      </c>
      <c r="L13" s="25" t="n"/>
      <c r="M13" s="25" t="n"/>
      <c r="N13" s="25" t="n"/>
      <c r="O13" s="25" t="n"/>
      <c r="P13" s="24">
        <f>IF(E13="","",IF(L13&lt;&gt;"",L13,IFERROR(VLOOKUP(E13,'Parâmetros'!$A$2:$E$21,2,FALSE),"")))</f>
        <v/>
      </c>
      <c r="Q13" s="24">
        <f>IF(E13="","",IF(M13&lt;&gt;"",M13,IFERROR(VLOOKUP(E13,'Parâmetros'!$A$2:$E$21,3,FALSE),"")))</f>
        <v/>
      </c>
      <c r="R13" s="24">
        <f>IF(E13="","",IF(N13&lt;&gt;"",N13,IFERROR(VLOOKUP(E13,'Parâmetros'!$A$2:$E$21,4,FALSE),"")))</f>
        <v/>
      </c>
      <c r="S13" s="24">
        <f>IF(E13="","",IF(O13&lt;&gt;"",O13,IFERROR(VLOOKUP(E13,'Parâmetros'!$A$2:$E$21,5,FALSE),"")))</f>
        <v/>
      </c>
      <c r="T13" s="23">
        <f>IF(OR(J13="",P13=""),"",J13+P13/1440)</f>
        <v/>
      </c>
      <c r="U13" s="23">
        <f>IF(OR(T13="",Q13=""),"",T13+Q13/1440)</f>
        <v/>
      </c>
      <c r="V13" s="23">
        <f>IF(OR(U13="",R13=""),"",U13+R13/1440)</f>
        <v/>
      </c>
      <c r="W13" s="23">
        <f>IF(OR(V13="",S13=""),"",V13+S13/1440)</f>
        <v/>
      </c>
      <c r="X13" s="20" t="n"/>
      <c r="Y13" s="21" t="n"/>
      <c r="Z13" s="24">
        <f>IF(OR(H13="",I13=""),"",ROUND((I13-H13)*1440,0))</f>
        <v/>
      </c>
      <c r="AA13" s="26">
        <f>IF(A13="","",IF(B13="","Informar código",IF(COUNTIF($B$2:$B$111,B13)&gt;1,"Código duplicado",IF(X13="","Informar status",IF(X13="Cancelado","CANCELADO",IF(C13="","Informar cliente/código",IF(D13="","Informar profissional",IF(E13="","Informar serviço",IF(G13="","Informar cuba",IF(J13="","Informar horário",IF(OR(P13="",Q13="",R13="",S13=""),"Revisar durações",IF(OR(P13&lt;=0,Q13&lt;=0,R13&lt;=0,S13&lt;=0),"Duração inválida",IF(W13&gt;=1,"Término após 24:00",IF(AND(Z13&lt;&gt;"",Z13&gt;'Parâmetros'!$O$2),"Início atrasado","OK"))))))))))))))</f>
        <v/>
      </c>
      <c r="AB13" s="27">
        <f>IF(A13="","",IF(X13="Cancelado","IGNORADO",IF(OR(D13="",J13="",T13="",U13="",W13=""),"REVISAR",IF(SUMPRODUCT(($A$2:$A$111=A13)*($D$2:$D$111=D13)*($X$2:$X$111&lt;&gt;"Cancelado")*(ROW($A$2:$A$111)&lt;&gt;ROW())*($J$2:$J$111&lt;&gt;"")*($T$2:$T$111&lt;&gt;"")*($J$2:$J$111&lt;T13)*($T$2:$T$111&gt;J13))+SUMPRODUCT(($A$2:$A$111=A13)*($D$2:$D$111=D13)*($X$2:$X$111&lt;&gt;"Cancelado")*(ROW($A$2:$A$111)&lt;&gt;ROW())*($U$2:$U$111&lt;&gt;"")*($W$2:$W$111&lt;&gt;"")*($U$2:$U$111&lt;T13)*($W$2:$W$111&gt;J13))+SUMPRODUCT(($A$2:$A$111=A13)*($D$2:$D$111=D13)*($X$2:$X$111&lt;&gt;"Cancelado")*(ROW($A$2:$A$111)&lt;&gt;ROW())*($J$2:$J$111&lt;&gt;"")*($T$2:$T$111&lt;&gt;"")*($J$2:$J$111&lt;W13)*($T$2:$T$111&gt;U13))+SUMPRODUCT(($A$2:$A$111=A13)*($D$2:$D$111=D13)*($X$2:$X$111&lt;&gt;"Cancelado")*(ROW($A$2:$A$111)&lt;&gt;ROW())*($U$2:$U$111&lt;&gt;"")*($W$2:$W$111&lt;&gt;"")*($U$2:$U$111&lt;W13)*($W$2:$W$111&gt;U13))&gt;0,"CONFLITO","OK"))))</f>
        <v/>
      </c>
      <c r="AC13" s="27">
        <f>IF(A13="","",IF(X13="Cancelado","IGNORADO",IF(G13="","REVISAR",IF(OR(U13="",V13=""),"REVISAR",IF(SUMPRODUCT(($A$2:$A$111=A13)*($G$2:$G$111=G13)*($X$2:$X$111&lt;&gt;"Cancelado")*(ROW($A$2:$A$111)&lt;&gt;ROW())*($U$2:$U$111&lt;&gt;"")*($V$2:$V$111&lt;&gt;"")*($U$2:$U$111&lt;V13)*($V$2:$V$111&gt;U13))&gt;0,"CONFLITO","OK")))))</f>
        <v/>
      </c>
    </row>
    <row r="14" ht="23" customHeight="1">
      <c r="A14" s="19" t="n"/>
      <c r="B14" s="20" t="n"/>
      <c r="C14" s="21" t="n"/>
      <c r="D14" s="20" t="n"/>
      <c r="E14" s="21" t="n"/>
      <c r="F14" s="21" t="n"/>
      <c r="G14" s="20" t="n"/>
      <c r="H14" s="22" t="n"/>
      <c r="I14" s="22" t="n"/>
      <c r="J14" s="23">
        <f>IF(A14="","",IF(I14&lt;&gt;"",I14,IF(H14&lt;&gt;"",H14,"")))</f>
        <v/>
      </c>
      <c r="K14" s="24">
        <f>IF(OR(A14="",J14="",X14="Cancelado"),"",COUNTIFS($A$2:$A$111,A14,$J$2:$J$111,"&lt;"&amp;J14,$J$2:$J$111,"&lt;&gt;",$X$2:$X$111,"&lt;&gt;Cancelado")+COUNTIFS($A$2:A14,A14,$J$2:J14,J14,$X$2:X14,"&lt;&gt;Cancelado"))</f>
        <v/>
      </c>
      <c r="L14" s="25" t="n"/>
      <c r="M14" s="25" t="n"/>
      <c r="N14" s="25" t="n"/>
      <c r="O14" s="25" t="n"/>
      <c r="P14" s="24">
        <f>IF(E14="","",IF(L14&lt;&gt;"",L14,IFERROR(VLOOKUP(E14,'Parâmetros'!$A$2:$E$21,2,FALSE),"")))</f>
        <v/>
      </c>
      <c r="Q14" s="24">
        <f>IF(E14="","",IF(M14&lt;&gt;"",M14,IFERROR(VLOOKUP(E14,'Parâmetros'!$A$2:$E$21,3,FALSE),"")))</f>
        <v/>
      </c>
      <c r="R14" s="24">
        <f>IF(E14="","",IF(N14&lt;&gt;"",N14,IFERROR(VLOOKUP(E14,'Parâmetros'!$A$2:$E$21,4,FALSE),"")))</f>
        <v/>
      </c>
      <c r="S14" s="24">
        <f>IF(E14="","",IF(O14&lt;&gt;"",O14,IFERROR(VLOOKUP(E14,'Parâmetros'!$A$2:$E$21,5,FALSE),"")))</f>
        <v/>
      </c>
      <c r="T14" s="23">
        <f>IF(OR(J14="",P14=""),"",J14+P14/1440)</f>
        <v/>
      </c>
      <c r="U14" s="23">
        <f>IF(OR(T14="",Q14=""),"",T14+Q14/1440)</f>
        <v/>
      </c>
      <c r="V14" s="23">
        <f>IF(OR(U14="",R14=""),"",U14+R14/1440)</f>
        <v/>
      </c>
      <c r="W14" s="23">
        <f>IF(OR(V14="",S14=""),"",V14+S14/1440)</f>
        <v/>
      </c>
      <c r="X14" s="20" t="n"/>
      <c r="Y14" s="21" t="n"/>
      <c r="Z14" s="24">
        <f>IF(OR(H14="",I14=""),"",ROUND((I14-H14)*1440,0))</f>
        <v/>
      </c>
      <c r="AA14" s="26">
        <f>IF(A14="","",IF(B14="","Informar código",IF(COUNTIF($B$2:$B$111,B14)&gt;1,"Código duplicado",IF(X14="","Informar status",IF(X14="Cancelado","CANCELADO",IF(C14="","Informar cliente/código",IF(D14="","Informar profissional",IF(E14="","Informar serviço",IF(G14="","Informar cuba",IF(J14="","Informar horário",IF(OR(P14="",Q14="",R14="",S14=""),"Revisar durações",IF(OR(P14&lt;=0,Q14&lt;=0,R14&lt;=0,S14&lt;=0),"Duração inválida",IF(W14&gt;=1,"Término após 24:00",IF(AND(Z14&lt;&gt;"",Z14&gt;'Parâmetros'!$O$2),"Início atrasado","OK"))))))))))))))</f>
        <v/>
      </c>
      <c r="AB14" s="27">
        <f>IF(A14="","",IF(X14="Cancelado","IGNORADO",IF(OR(D14="",J14="",T14="",U14="",W14=""),"REVISAR",IF(SUMPRODUCT(($A$2:$A$111=A14)*($D$2:$D$111=D14)*($X$2:$X$111&lt;&gt;"Cancelado")*(ROW($A$2:$A$111)&lt;&gt;ROW())*($J$2:$J$111&lt;&gt;"")*($T$2:$T$111&lt;&gt;"")*($J$2:$J$111&lt;T14)*($T$2:$T$111&gt;J14))+SUMPRODUCT(($A$2:$A$111=A14)*($D$2:$D$111=D14)*($X$2:$X$111&lt;&gt;"Cancelado")*(ROW($A$2:$A$111)&lt;&gt;ROW())*($U$2:$U$111&lt;&gt;"")*($W$2:$W$111&lt;&gt;"")*($U$2:$U$111&lt;T14)*($W$2:$W$111&gt;J14))+SUMPRODUCT(($A$2:$A$111=A14)*($D$2:$D$111=D14)*($X$2:$X$111&lt;&gt;"Cancelado")*(ROW($A$2:$A$111)&lt;&gt;ROW())*($J$2:$J$111&lt;&gt;"")*($T$2:$T$111&lt;&gt;"")*($J$2:$J$111&lt;W14)*($T$2:$T$111&gt;U14))+SUMPRODUCT(($A$2:$A$111=A14)*($D$2:$D$111=D14)*($X$2:$X$111&lt;&gt;"Cancelado")*(ROW($A$2:$A$111)&lt;&gt;ROW())*($U$2:$U$111&lt;&gt;"")*($W$2:$W$111&lt;&gt;"")*($U$2:$U$111&lt;W14)*($W$2:$W$111&gt;U14))&gt;0,"CONFLITO","OK"))))</f>
        <v/>
      </c>
      <c r="AC14" s="27">
        <f>IF(A14="","",IF(X14="Cancelado","IGNORADO",IF(G14="","REVISAR",IF(OR(U14="",V14=""),"REVISAR",IF(SUMPRODUCT(($A$2:$A$111=A14)*($G$2:$G$111=G14)*($X$2:$X$111&lt;&gt;"Cancelado")*(ROW($A$2:$A$111)&lt;&gt;ROW())*($U$2:$U$111&lt;&gt;"")*($V$2:$V$111&lt;&gt;"")*($U$2:$U$111&lt;V14)*($V$2:$V$111&gt;U14))&gt;0,"CONFLITO","OK")))))</f>
        <v/>
      </c>
    </row>
    <row r="15" ht="23" customHeight="1">
      <c r="A15" s="19" t="n"/>
      <c r="B15" s="20" t="n"/>
      <c r="C15" s="21" t="n"/>
      <c r="D15" s="20" t="n"/>
      <c r="E15" s="21" t="n"/>
      <c r="F15" s="21" t="n"/>
      <c r="G15" s="20" t="n"/>
      <c r="H15" s="22" t="n"/>
      <c r="I15" s="22" t="n"/>
      <c r="J15" s="23">
        <f>IF(A15="","",IF(I15&lt;&gt;"",I15,IF(H15&lt;&gt;"",H15,"")))</f>
        <v/>
      </c>
      <c r="K15" s="24">
        <f>IF(OR(A15="",J15="",X15="Cancelado"),"",COUNTIFS($A$2:$A$111,A15,$J$2:$J$111,"&lt;"&amp;J15,$J$2:$J$111,"&lt;&gt;",$X$2:$X$111,"&lt;&gt;Cancelado")+COUNTIFS($A$2:A15,A15,$J$2:J15,J15,$X$2:X15,"&lt;&gt;Cancelado"))</f>
        <v/>
      </c>
      <c r="L15" s="25" t="n"/>
      <c r="M15" s="25" t="n"/>
      <c r="N15" s="25" t="n"/>
      <c r="O15" s="25" t="n"/>
      <c r="P15" s="24">
        <f>IF(E15="","",IF(L15&lt;&gt;"",L15,IFERROR(VLOOKUP(E15,'Parâmetros'!$A$2:$E$21,2,FALSE),"")))</f>
        <v/>
      </c>
      <c r="Q15" s="24">
        <f>IF(E15="","",IF(M15&lt;&gt;"",M15,IFERROR(VLOOKUP(E15,'Parâmetros'!$A$2:$E$21,3,FALSE),"")))</f>
        <v/>
      </c>
      <c r="R15" s="24">
        <f>IF(E15="","",IF(N15&lt;&gt;"",N15,IFERROR(VLOOKUP(E15,'Parâmetros'!$A$2:$E$21,4,FALSE),"")))</f>
        <v/>
      </c>
      <c r="S15" s="24">
        <f>IF(E15="","",IF(O15&lt;&gt;"",O15,IFERROR(VLOOKUP(E15,'Parâmetros'!$A$2:$E$21,5,FALSE),"")))</f>
        <v/>
      </c>
      <c r="T15" s="23">
        <f>IF(OR(J15="",P15=""),"",J15+P15/1440)</f>
        <v/>
      </c>
      <c r="U15" s="23">
        <f>IF(OR(T15="",Q15=""),"",T15+Q15/1440)</f>
        <v/>
      </c>
      <c r="V15" s="23">
        <f>IF(OR(U15="",R15=""),"",U15+R15/1440)</f>
        <v/>
      </c>
      <c r="W15" s="23">
        <f>IF(OR(V15="",S15=""),"",V15+S15/1440)</f>
        <v/>
      </c>
      <c r="X15" s="20" t="n"/>
      <c r="Y15" s="21" t="n"/>
      <c r="Z15" s="24">
        <f>IF(OR(H15="",I15=""),"",ROUND((I15-H15)*1440,0))</f>
        <v/>
      </c>
      <c r="AA15" s="26">
        <f>IF(A15="","",IF(B15="","Informar código",IF(COUNTIF($B$2:$B$111,B15)&gt;1,"Código duplicado",IF(X15="","Informar status",IF(X15="Cancelado","CANCELADO",IF(C15="","Informar cliente/código",IF(D15="","Informar profissional",IF(E15="","Informar serviço",IF(G15="","Informar cuba",IF(J15="","Informar horário",IF(OR(P15="",Q15="",R15="",S15=""),"Revisar durações",IF(OR(P15&lt;=0,Q15&lt;=0,R15&lt;=0,S15&lt;=0),"Duração inválida",IF(W15&gt;=1,"Término após 24:00",IF(AND(Z15&lt;&gt;"",Z15&gt;'Parâmetros'!$O$2),"Início atrasado","OK"))))))))))))))</f>
        <v/>
      </c>
      <c r="AB15" s="27">
        <f>IF(A15="","",IF(X15="Cancelado","IGNORADO",IF(OR(D15="",J15="",T15="",U15="",W15=""),"REVISAR",IF(SUMPRODUCT(($A$2:$A$111=A15)*($D$2:$D$111=D15)*($X$2:$X$111&lt;&gt;"Cancelado")*(ROW($A$2:$A$111)&lt;&gt;ROW())*($J$2:$J$111&lt;&gt;"")*($T$2:$T$111&lt;&gt;"")*($J$2:$J$111&lt;T15)*($T$2:$T$111&gt;J15))+SUMPRODUCT(($A$2:$A$111=A15)*($D$2:$D$111=D15)*($X$2:$X$111&lt;&gt;"Cancelado")*(ROW($A$2:$A$111)&lt;&gt;ROW())*($U$2:$U$111&lt;&gt;"")*($W$2:$W$111&lt;&gt;"")*($U$2:$U$111&lt;T15)*($W$2:$W$111&gt;J15))+SUMPRODUCT(($A$2:$A$111=A15)*($D$2:$D$111=D15)*($X$2:$X$111&lt;&gt;"Cancelado")*(ROW($A$2:$A$111)&lt;&gt;ROW())*($J$2:$J$111&lt;&gt;"")*($T$2:$T$111&lt;&gt;"")*($J$2:$J$111&lt;W15)*($T$2:$T$111&gt;U15))+SUMPRODUCT(($A$2:$A$111=A15)*($D$2:$D$111=D15)*($X$2:$X$111&lt;&gt;"Cancelado")*(ROW($A$2:$A$111)&lt;&gt;ROW())*($U$2:$U$111&lt;&gt;"")*($W$2:$W$111&lt;&gt;"")*($U$2:$U$111&lt;W15)*($W$2:$W$111&gt;U15))&gt;0,"CONFLITO","OK"))))</f>
        <v/>
      </c>
      <c r="AC15" s="27">
        <f>IF(A15="","",IF(X15="Cancelado","IGNORADO",IF(G15="","REVISAR",IF(OR(U15="",V15=""),"REVISAR",IF(SUMPRODUCT(($A$2:$A$111=A15)*($G$2:$G$111=G15)*($X$2:$X$111&lt;&gt;"Cancelado")*(ROW($A$2:$A$111)&lt;&gt;ROW())*($U$2:$U$111&lt;&gt;"")*($V$2:$V$111&lt;&gt;"")*($U$2:$U$111&lt;V15)*($V$2:$V$111&gt;U15))&gt;0,"CONFLITO","OK")))))</f>
        <v/>
      </c>
    </row>
    <row r="16" ht="23" customHeight="1">
      <c r="A16" s="19" t="n"/>
      <c r="B16" s="20" t="n"/>
      <c r="C16" s="21" t="n"/>
      <c r="D16" s="20" t="n"/>
      <c r="E16" s="21" t="n"/>
      <c r="F16" s="21" t="n"/>
      <c r="G16" s="20" t="n"/>
      <c r="H16" s="22" t="n"/>
      <c r="I16" s="22" t="n"/>
      <c r="J16" s="23">
        <f>IF(A16="","",IF(I16&lt;&gt;"",I16,IF(H16&lt;&gt;"",H16,"")))</f>
        <v/>
      </c>
      <c r="K16" s="24">
        <f>IF(OR(A16="",J16="",X16="Cancelado"),"",COUNTIFS($A$2:$A$111,A16,$J$2:$J$111,"&lt;"&amp;J16,$J$2:$J$111,"&lt;&gt;",$X$2:$X$111,"&lt;&gt;Cancelado")+COUNTIFS($A$2:A16,A16,$J$2:J16,J16,$X$2:X16,"&lt;&gt;Cancelado"))</f>
        <v/>
      </c>
      <c r="L16" s="25" t="n"/>
      <c r="M16" s="25" t="n"/>
      <c r="N16" s="25" t="n"/>
      <c r="O16" s="25" t="n"/>
      <c r="P16" s="24">
        <f>IF(E16="","",IF(L16&lt;&gt;"",L16,IFERROR(VLOOKUP(E16,'Parâmetros'!$A$2:$E$21,2,FALSE),"")))</f>
        <v/>
      </c>
      <c r="Q16" s="24">
        <f>IF(E16="","",IF(M16&lt;&gt;"",M16,IFERROR(VLOOKUP(E16,'Parâmetros'!$A$2:$E$21,3,FALSE),"")))</f>
        <v/>
      </c>
      <c r="R16" s="24">
        <f>IF(E16="","",IF(N16&lt;&gt;"",N16,IFERROR(VLOOKUP(E16,'Parâmetros'!$A$2:$E$21,4,FALSE),"")))</f>
        <v/>
      </c>
      <c r="S16" s="24">
        <f>IF(E16="","",IF(O16&lt;&gt;"",O16,IFERROR(VLOOKUP(E16,'Parâmetros'!$A$2:$E$21,5,FALSE),"")))</f>
        <v/>
      </c>
      <c r="T16" s="23">
        <f>IF(OR(J16="",P16=""),"",J16+P16/1440)</f>
        <v/>
      </c>
      <c r="U16" s="23">
        <f>IF(OR(T16="",Q16=""),"",T16+Q16/1440)</f>
        <v/>
      </c>
      <c r="V16" s="23">
        <f>IF(OR(U16="",R16=""),"",U16+R16/1440)</f>
        <v/>
      </c>
      <c r="W16" s="23">
        <f>IF(OR(V16="",S16=""),"",V16+S16/1440)</f>
        <v/>
      </c>
      <c r="X16" s="20" t="n"/>
      <c r="Y16" s="21" t="n"/>
      <c r="Z16" s="24">
        <f>IF(OR(H16="",I16=""),"",ROUND((I16-H16)*1440,0))</f>
        <v/>
      </c>
      <c r="AA16" s="26">
        <f>IF(A16="","",IF(B16="","Informar código",IF(COUNTIF($B$2:$B$111,B16)&gt;1,"Código duplicado",IF(X16="","Informar status",IF(X16="Cancelado","CANCELADO",IF(C16="","Informar cliente/código",IF(D16="","Informar profissional",IF(E16="","Informar serviço",IF(G16="","Informar cuba",IF(J16="","Informar horário",IF(OR(P16="",Q16="",R16="",S16=""),"Revisar durações",IF(OR(P16&lt;=0,Q16&lt;=0,R16&lt;=0,S16&lt;=0),"Duração inválida",IF(W16&gt;=1,"Término após 24:00",IF(AND(Z16&lt;&gt;"",Z16&gt;'Parâmetros'!$O$2),"Início atrasado","OK"))))))))))))))</f>
        <v/>
      </c>
      <c r="AB16" s="27">
        <f>IF(A16="","",IF(X16="Cancelado","IGNORADO",IF(OR(D16="",J16="",T16="",U16="",W16=""),"REVISAR",IF(SUMPRODUCT(($A$2:$A$111=A16)*($D$2:$D$111=D16)*($X$2:$X$111&lt;&gt;"Cancelado")*(ROW($A$2:$A$111)&lt;&gt;ROW())*($J$2:$J$111&lt;&gt;"")*($T$2:$T$111&lt;&gt;"")*($J$2:$J$111&lt;T16)*($T$2:$T$111&gt;J16))+SUMPRODUCT(($A$2:$A$111=A16)*($D$2:$D$111=D16)*($X$2:$X$111&lt;&gt;"Cancelado")*(ROW($A$2:$A$111)&lt;&gt;ROW())*($U$2:$U$111&lt;&gt;"")*($W$2:$W$111&lt;&gt;"")*($U$2:$U$111&lt;T16)*($W$2:$W$111&gt;J16))+SUMPRODUCT(($A$2:$A$111=A16)*($D$2:$D$111=D16)*($X$2:$X$111&lt;&gt;"Cancelado")*(ROW($A$2:$A$111)&lt;&gt;ROW())*($J$2:$J$111&lt;&gt;"")*($T$2:$T$111&lt;&gt;"")*($J$2:$J$111&lt;W16)*($T$2:$T$111&gt;U16))+SUMPRODUCT(($A$2:$A$111=A16)*($D$2:$D$111=D16)*($X$2:$X$111&lt;&gt;"Cancelado")*(ROW($A$2:$A$111)&lt;&gt;ROW())*($U$2:$U$111&lt;&gt;"")*($W$2:$W$111&lt;&gt;"")*($U$2:$U$111&lt;W16)*($W$2:$W$111&gt;U16))&gt;0,"CONFLITO","OK"))))</f>
        <v/>
      </c>
      <c r="AC16" s="27">
        <f>IF(A16="","",IF(X16="Cancelado","IGNORADO",IF(G16="","REVISAR",IF(OR(U16="",V16=""),"REVISAR",IF(SUMPRODUCT(($A$2:$A$111=A16)*($G$2:$G$111=G16)*($X$2:$X$111&lt;&gt;"Cancelado")*(ROW($A$2:$A$111)&lt;&gt;ROW())*($U$2:$U$111&lt;&gt;"")*($V$2:$V$111&lt;&gt;"")*($U$2:$U$111&lt;V16)*($V$2:$V$111&gt;U16))&gt;0,"CONFLITO","OK")))))</f>
        <v/>
      </c>
    </row>
    <row r="17" ht="23" customHeight="1">
      <c r="A17" s="19" t="n"/>
      <c r="B17" s="20" t="n"/>
      <c r="C17" s="21" t="n"/>
      <c r="D17" s="20" t="n"/>
      <c r="E17" s="21" t="n"/>
      <c r="F17" s="21" t="n"/>
      <c r="G17" s="20" t="n"/>
      <c r="H17" s="22" t="n"/>
      <c r="I17" s="22" t="n"/>
      <c r="J17" s="23">
        <f>IF(A17="","",IF(I17&lt;&gt;"",I17,IF(H17&lt;&gt;"",H17,"")))</f>
        <v/>
      </c>
      <c r="K17" s="24">
        <f>IF(OR(A17="",J17="",X17="Cancelado"),"",COUNTIFS($A$2:$A$111,A17,$J$2:$J$111,"&lt;"&amp;J17,$J$2:$J$111,"&lt;&gt;",$X$2:$X$111,"&lt;&gt;Cancelado")+COUNTIFS($A$2:A17,A17,$J$2:J17,J17,$X$2:X17,"&lt;&gt;Cancelado"))</f>
        <v/>
      </c>
      <c r="L17" s="25" t="n"/>
      <c r="M17" s="25" t="n"/>
      <c r="N17" s="25" t="n"/>
      <c r="O17" s="25" t="n"/>
      <c r="P17" s="24">
        <f>IF(E17="","",IF(L17&lt;&gt;"",L17,IFERROR(VLOOKUP(E17,'Parâmetros'!$A$2:$E$21,2,FALSE),"")))</f>
        <v/>
      </c>
      <c r="Q17" s="24">
        <f>IF(E17="","",IF(M17&lt;&gt;"",M17,IFERROR(VLOOKUP(E17,'Parâmetros'!$A$2:$E$21,3,FALSE),"")))</f>
        <v/>
      </c>
      <c r="R17" s="24">
        <f>IF(E17="","",IF(N17&lt;&gt;"",N17,IFERROR(VLOOKUP(E17,'Parâmetros'!$A$2:$E$21,4,FALSE),"")))</f>
        <v/>
      </c>
      <c r="S17" s="24">
        <f>IF(E17="","",IF(O17&lt;&gt;"",O17,IFERROR(VLOOKUP(E17,'Parâmetros'!$A$2:$E$21,5,FALSE),"")))</f>
        <v/>
      </c>
      <c r="T17" s="23">
        <f>IF(OR(J17="",P17=""),"",J17+P17/1440)</f>
        <v/>
      </c>
      <c r="U17" s="23">
        <f>IF(OR(T17="",Q17=""),"",T17+Q17/1440)</f>
        <v/>
      </c>
      <c r="V17" s="23">
        <f>IF(OR(U17="",R17=""),"",U17+R17/1440)</f>
        <v/>
      </c>
      <c r="W17" s="23">
        <f>IF(OR(V17="",S17=""),"",V17+S17/1440)</f>
        <v/>
      </c>
      <c r="X17" s="20" t="n"/>
      <c r="Y17" s="21" t="n"/>
      <c r="Z17" s="24">
        <f>IF(OR(H17="",I17=""),"",ROUND((I17-H17)*1440,0))</f>
        <v/>
      </c>
      <c r="AA17" s="26">
        <f>IF(A17="","",IF(B17="","Informar código",IF(COUNTIF($B$2:$B$111,B17)&gt;1,"Código duplicado",IF(X17="","Informar status",IF(X17="Cancelado","CANCELADO",IF(C17="","Informar cliente/código",IF(D17="","Informar profissional",IF(E17="","Informar serviço",IF(G17="","Informar cuba",IF(J17="","Informar horário",IF(OR(P17="",Q17="",R17="",S17=""),"Revisar durações",IF(OR(P17&lt;=0,Q17&lt;=0,R17&lt;=0,S17&lt;=0),"Duração inválida",IF(W17&gt;=1,"Término após 24:00",IF(AND(Z17&lt;&gt;"",Z17&gt;'Parâmetros'!$O$2),"Início atrasado","OK"))))))))))))))</f>
        <v/>
      </c>
      <c r="AB17" s="27">
        <f>IF(A17="","",IF(X17="Cancelado","IGNORADO",IF(OR(D17="",J17="",T17="",U17="",W17=""),"REVISAR",IF(SUMPRODUCT(($A$2:$A$111=A17)*($D$2:$D$111=D17)*($X$2:$X$111&lt;&gt;"Cancelado")*(ROW($A$2:$A$111)&lt;&gt;ROW())*($J$2:$J$111&lt;&gt;"")*($T$2:$T$111&lt;&gt;"")*($J$2:$J$111&lt;T17)*($T$2:$T$111&gt;J17))+SUMPRODUCT(($A$2:$A$111=A17)*($D$2:$D$111=D17)*($X$2:$X$111&lt;&gt;"Cancelado")*(ROW($A$2:$A$111)&lt;&gt;ROW())*($U$2:$U$111&lt;&gt;"")*($W$2:$W$111&lt;&gt;"")*($U$2:$U$111&lt;T17)*($W$2:$W$111&gt;J17))+SUMPRODUCT(($A$2:$A$111=A17)*($D$2:$D$111=D17)*($X$2:$X$111&lt;&gt;"Cancelado")*(ROW($A$2:$A$111)&lt;&gt;ROW())*($J$2:$J$111&lt;&gt;"")*($T$2:$T$111&lt;&gt;"")*($J$2:$J$111&lt;W17)*($T$2:$T$111&gt;U17))+SUMPRODUCT(($A$2:$A$111=A17)*($D$2:$D$111=D17)*($X$2:$X$111&lt;&gt;"Cancelado")*(ROW($A$2:$A$111)&lt;&gt;ROW())*($U$2:$U$111&lt;&gt;"")*($W$2:$W$111&lt;&gt;"")*($U$2:$U$111&lt;W17)*($W$2:$W$111&gt;U17))&gt;0,"CONFLITO","OK"))))</f>
        <v/>
      </c>
      <c r="AC17" s="27">
        <f>IF(A17="","",IF(X17="Cancelado","IGNORADO",IF(G17="","REVISAR",IF(OR(U17="",V17=""),"REVISAR",IF(SUMPRODUCT(($A$2:$A$111=A17)*($G$2:$G$111=G17)*($X$2:$X$111&lt;&gt;"Cancelado")*(ROW($A$2:$A$111)&lt;&gt;ROW())*($U$2:$U$111&lt;&gt;"")*($V$2:$V$111&lt;&gt;"")*($U$2:$U$111&lt;V17)*($V$2:$V$111&gt;U17))&gt;0,"CONFLITO","OK")))))</f>
        <v/>
      </c>
    </row>
    <row r="18" ht="23" customHeight="1">
      <c r="A18" s="19" t="n"/>
      <c r="B18" s="20" t="n"/>
      <c r="C18" s="21" t="n"/>
      <c r="D18" s="20" t="n"/>
      <c r="E18" s="21" t="n"/>
      <c r="F18" s="21" t="n"/>
      <c r="G18" s="20" t="n"/>
      <c r="H18" s="22" t="n"/>
      <c r="I18" s="22" t="n"/>
      <c r="J18" s="23">
        <f>IF(A18="","",IF(I18&lt;&gt;"",I18,IF(H18&lt;&gt;"",H18,"")))</f>
        <v/>
      </c>
      <c r="K18" s="24">
        <f>IF(OR(A18="",J18="",X18="Cancelado"),"",COUNTIFS($A$2:$A$111,A18,$J$2:$J$111,"&lt;"&amp;J18,$J$2:$J$111,"&lt;&gt;",$X$2:$X$111,"&lt;&gt;Cancelado")+COUNTIFS($A$2:A18,A18,$J$2:J18,J18,$X$2:X18,"&lt;&gt;Cancelado"))</f>
        <v/>
      </c>
      <c r="L18" s="25" t="n"/>
      <c r="M18" s="25" t="n"/>
      <c r="N18" s="25" t="n"/>
      <c r="O18" s="25" t="n"/>
      <c r="P18" s="24">
        <f>IF(E18="","",IF(L18&lt;&gt;"",L18,IFERROR(VLOOKUP(E18,'Parâmetros'!$A$2:$E$21,2,FALSE),"")))</f>
        <v/>
      </c>
      <c r="Q18" s="24">
        <f>IF(E18="","",IF(M18&lt;&gt;"",M18,IFERROR(VLOOKUP(E18,'Parâmetros'!$A$2:$E$21,3,FALSE),"")))</f>
        <v/>
      </c>
      <c r="R18" s="24">
        <f>IF(E18="","",IF(N18&lt;&gt;"",N18,IFERROR(VLOOKUP(E18,'Parâmetros'!$A$2:$E$21,4,FALSE),"")))</f>
        <v/>
      </c>
      <c r="S18" s="24">
        <f>IF(E18="","",IF(O18&lt;&gt;"",O18,IFERROR(VLOOKUP(E18,'Parâmetros'!$A$2:$E$21,5,FALSE),"")))</f>
        <v/>
      </c>
      <c r="T18" s="23">
        <f>IF(OR(J18="",P18=""),"",J18+P18/1440)</f>
        <v/>
      </c>
      <c r="U18" s="23">
        <f>IF(OR(T18="",Q18=""),"",T18+Q18/1440)</f>
        <v/>
      </c>
      <c r="V18" s="23">
        <f>IF(OR(U18="",R18=""),"",U18+R18/1440)</f>
        <v/>
      </c>
      <c r="W18" s="23">
        <f>IF(OR(V18="",S18=""),"",V18+S18/1440)</f>
        <v/>
      </c>
      <c r="X18" s="20" t="n"/>
      <c r="Y18" s="21" t="n"/>
      <c r="Z18" s="24">
        <f>IF(OR(H18="",I18=""),"",ROUND((I18-H18)*1440,0))</f>
        <v/>
      </c>
      <c r="AA18" s="26">
        <f>IF(A18="","",IF(B18="","Informar código",IF(COUNTIF($B$2:$B$111,B18)&gt;1,"Código duplicado",IF(X18="","Informar status",IF(X18="Cancelado","CANCELADO",IF(C18="","Informar cliente/código",IF(D18="","Informar profissional",IF(E18="","Informar serviço",IF(G18="","Informar cuba",IF(J18="","Informar horário",IF(OR(P18="",Q18="",R18="",S18=""),"Revisar durações",IF(OR(P18&lt;=0,Q18&lt;=0,R18&lt;=0,S18&lt;=0),"Duração inválida",IF(W18&gt;=1,"Término após 24:00",IF(AND(Z18&lt;&gt;"",Z18&gt;'Parâmetros'!$O$2),"Início atrasado","OK"))))))))))))))</f>
        <v/>
      </c>
      <c r="AB18" s="27">
        <f>IF(A18="","",IF(X18="Cancelado","IGNORADO",IF(OR(D18="",J18="",T18="",U18="",W18=""),"REVISAR",IF(SUMPRODUCT(($A$2:$A$111=A18)*($D$2:$D$111=D18)*($X$2:$X$111&lt;&gt;"Cancelado")*(ROW($A$2:$A$111)&lt;&gt;ROW())*($J$2:$J$111&lt;&gt;"")*($T$2:$T$111&lt;&gt;"")*($J$2:$J$111&lt;T18)*($T$2:$T$111&gt;J18))+SUMPRODUCT(($A$2:$A$111=A18)*($D$2:$D$111=D18)*($X$2:$X$111&lt;&gt;"Cancelado")*(ROW($A$2:$A$111)&lt;&gt;ROW())*($U$2:$U$111&lt;&gt;"")*($W$2:$W$111&lt;&gt;"")*($U$2:$U$111&lt;T18)*($W$2:$W$111&gt;J18))+SUMPRODUCT(($A$2:$A$111=A18)*($D$2:$D$111=D18)*($X$2:$X$111&lt;&gt;"Cancelado")*(ROW($A$2:$A$111)&lt;&gt;ROW())*($J$2:$J$111&lt;&gt;"")*($T$2:$T$111&lt;&gt;"")*($J$2:$J$111&lt;W18)*($T$2:$T$111&gt;U18))+SUMPRODUCT(($A$2:$A$111=A18)*($D$2:$D$111=D18)*($X$2:$X$111&lt;&gt;"Cancelado")*(ROW($A$2:$A$111)&lt;&gt;ROW())*($U$2:$U$111&lt;&gt;"")*($W$2:$W$111&lt;&gt;"")*($U$2:$U$111&lt;W18)*($W$2:$W$111&gt;U18))&gt;0,"CONFLITO","OK"))))</f>
        <v/>
      </c>
      <c r="AC18" s="27">
        <f>IF(A18="","",IF(X18="Cancelado","IGNORADO",IF(G18="","REVISAR",IF(OR(U18="",V18=""),"REVISAR",IF(SUMPRODUCT(($A$2:$A$111=A18)*($G$2:$G$111=G18)*($X$2:$X$111&lt;&gt;"Cancelado")*(ROW($A$2:$A$111)&lt;&gt;ROW())*($U$2:$U$111&lt;&gt;"")*($V$2:$V$111&lt;&gt;"")*($U$2:$U$111&lt;V18)*($V$2:$V$111&gt;U18))&gt;0,"CONFLITO","OK")))))</f>
        <v/>
      </c>
    </row>
    <row r="19" ht="23" customHeight="1">
      <c r="A19" s="19" t="n"/>
      <c r="B19" s="20" t="n"/>
      <c r="C19" s="21" t="n"/>
      <c r="D19" s="20" t="n"/>
      <c r="E19" s="21" t="n"/>
      <c r="F19" s="21" t="n"/>
      <c r="G19" s="20" t="n"/>
      <c r="H19" s="22" t="n"/>
      <c r="I19" s="22" t="n"/>
      <c r="J19" s="23">
        <f>IF(A19="","",IF(I19&lt;&gt;"",I19,IF(H19&lt;&gt;"",H19,"")))</f>
        <v/>
      </c>
      <c r="K19" s="24">
        <f>IF(OR(A19="",J19="",X19="Cancelado"),"",COUNTIFS($A$2:$A$111,A19,$J$2:$J$111,"&lt;"&amp;J19,$J$2:$J$111,"&lt;&gt;",$X$2:$X$111,"&lt;&gt;Cancelado")+COUNTIFS($A$2:A19,A19,$J$2:J19,J19,$X$2:X19,"&lt;&gt;Cancelado"))</f>
        <v/>
      </c>
      <c r="L19" s="25" t="n"/>
      <c r="M19" s="25" t="n"/>
      <c r="N19" s="25" t="n"/>
      <c r="O19" s="25" t="n"/>
      <c r="P19" s="24">
        <f>IF(E19="","",IF(L19&lt;&gt;"",L19,IFERROR(VLOOKUP(E19,'Parâmetros'!$A$2:$E$21,2,FALSE),"")))</f>
        <v/>
      </c>
      <c r="Q19" s="24">
        <f>IF(E19="","",IF(M19&lt;&gt;"",M19,IFERROR(VLOOKUP(E19,'Parâmetros'!$A$2:$E$21,3,FALSE),"")))</f>
        <v/>
      </c>
      <c r="R19" s="24">
        <f>IF(E19="","",IF(N19&lt;&gt;"",N19,IFERROR(VLOOKUP(E19,'Parâmetros'!$A$2:$E$21,4,FALSE),"")))</f>
        <v/>
      </c>
      <c r="S19" s="24">
        <f>IF(E19="","",IF(O19&lt;&gt;"",O19,IFERROR(VLOOKUP(E19,'Parâmetros'!$A$2:$E$21,5,FALSE),"")))</f>
        <v/>
      </c>
      <c r="T19" s="23">
        <f>IF(OR(J19="",P19=""),"",J19+P19/1440)</f>
        <v/>
      </c>
      <c r="U19" s="23">
        <f>IF(OR(T19="",Q19=""),"",T19+Q19/1440)</f>
        <v/>
      </c>
      <c r="V19" s="23">
        <f>IF(OR(U19="",R19=""),"",U19+R19/1440)</f>
        <v/>
      </c>
      <c r="W19" s="23">
        <f>IF(OR(V19="",S19=""),"",V19+S19/1440)</f>
        <v/>
      </c>
      <c r="X19" s="20" t="n"/>
      <c r="Y19" s="21" t="n"/>
      <c r="Z19" s="24">
        <f>IF(OR(H19="",I19=""),"",ROUND((I19-H19)*1440,0))</f>
        <v/>
      </c>
      <c r="AA19" s="26">
        <f>IF(A19="","",IF(B19="","Informar código",IF(COUNTIF($B$2:$B$111,B19)&gt;1,"Código duplicado",IF(X19="","Informar status",IF(X19="Cancelado","CANCELADO",IF(C19="","Informar cliente/código",IF(D19="","Informar profissional",IF(E19="","Informar serviço",IF(G19="","Informar cuba",IF(J19="","Informar horário",IF(OR(P19="",Q19="",R19="",S19=""),"Revisar durações",IF(OR(P19&lt;=0,Q19&lt;=0,R19&lt;=0,S19&lt;=0),"Duração inválida",IF(W19&gt;=1,"Término após 24:00",IF(AND(Z19&lt;&gt;"",Z19&gt;'Parâmetros'!$O$2),"Início atrasado","OK"))))))))))))))</f>
        <v/>
      </c>
      <c r="AB19" s="27">
        <f>IF(A19="","",IF(X19="Cancelado","IGNORADO",IF(OR(D19="",J19="",T19="",U19="",W19=""),"REVISAR",IF(SUMPRODUCT(($A$2:$A$111=A19)*($D$2:$D$111=D19)*($X$2:$X$111&lt;&gt;"Cancelado")*(ROW($A$2:$A$111)&lt;&gt;ROW())*($J$2:$J$111&lt;&gt;"")*($T$2:$T$111&lt;&gt;"")*($J$2:$J$111&lt;T19)*($T$2:$T$111&gt;J19))+SUMPRODUCT(($A$2:$A$111=A19)*($D$2:$D$111=D19)*($X$2:$X$111&lt;&gt;"Cancelado")*(ROW($A$2:$A$111)&lt;&gt;ROW())*($U$2:$U$111&lt;&gt;"")*($W$2:$W$111&lt;&gt;"")*($U$2:$U$111&lt;T19)*($W$2:$W$111&gt;J19))+SUMPRODUCT(($A$2:$A$111=A19)*($D$2:$D$111=D19)*($X$2:$X$111&lt;&gt;"Cancelado")*(ROW($A$2:$A$111)&lt;&gt;ROW())*($J$2:$J$111&lt;&gt;"")*($T$2:$T$111&lt;&gt;"")*($J$2:$J$111&lt;W19)*($T$2:$T$111&gt;U19))+SUMPRODUCT(($A$2:$A$111=A19)*($D$2:$D$111=D19)*($X$2:$X$111&lt;&gt;"Cancelado")*(ROW($A$2:$A$111)&lt;&gt;ROW())*($U$2:$U$111&lt;&gt;"")*($W$2:$W$111&lt;&gt;"")*($U$2:$U$111&lt;W19)*($W$2:$W$111&gt;U19))&gt;0,"CONFLITO","OK"))))</f>
        <v/>
      </c>
      <c r="AC19" s="27">
        <f>IF(A19="","",IF(X19="Cancelado","IGNORADO",IF(G19="","REVISAR",IF(OR(U19="",V19=""),"REVISAR",IF(SUMPRODUCT(($A$2:$A$111=A19)*($G$2:$G$111=G19)*($X$2:$X$111&lt;&gt;"Cancelado")*(ROW($A$2:$A$111)&lt;&gt;ROW())*($U$2:$U$111&lt;&gt;"")*($V$2:$V$111&lt;&gt;"")*($U$2:$U$111&lt;V19)*($V$2:$V$111&gt;U19))&gt;0,"CONFLITO","OK")))))</f>
        <v/>
      </c>
    </row>
    <row r="20" ht="23" customHeight="1">
      <c r="A20" s="19" t="n"/>
      <c r="B20" s="20" t="n"/>
      <c r="C20" s="21" t="n"/>
      <c r="D20" s="20" t="n"/>
      <c r="E20" s="21" t="n"/>
      <c r="F20" s="21" t="n"/>
      <c r="G20" s="20" t="n"/>
      <c r="H20" s="22" t="n"/>
      <c r="I20" s="22" t="n"/>
      <c r="J20" s="23">
        <f>IF(A20="","",IF(I20&lt;&gt;"",I20,IF(H20&lt;&gt;"",H20,"")))</f>
        <v/>
      </c>
      <c r="K20" s="24">
        <f>IF(OR(A20="",J20="",X20="Cancelado"),"",COUNTIFS($A$2:$A$111,A20,$J$2:$J$111,"&lt;"&amp;J20,$J$2:$J$111,"&lt;&gt;",$X$2:$X$111,"&lt;&gt;Cancelado")+COUNTIFS($A$2:A20,A20,$J$2:J20,J20,$X$2:X20,"&lt;&gt;Cancelado"))</f>
        <v/>
      </c>
      <c r="L20" s="25" t="n"/>
      <c r="M20" s="25" t="n"/>
      <c r="N20" s="25" t="n"/>
      <c r="O20" s="25" t="n"/>
      <c r="P20" s="24">
        <f>IF(E20="","",IF(L20&lt;&gt;"",L20,IFERROR(VLOOKUP(E20,'Parâmetros'!$A$2:$E$21,2,FALSE),"")))</f>
        <v/>
      </c>
      <c r="Q20" s="24">
        <f>IF(E20="","",IF(M20&lt;&gt;"",M20,IFERROR(VLOOKUP(E20,'Parâmetros'!$A$2:$E$21,3,FALSE),"")))</f>
        <v/>
      </c>
      <c r="R20" s="24">
        <f>IF(E20="","",IF(N20&lt;&gt;"",N20,IFERROR(VLOOKUP(E20,'Parâmetros'!$A$2:$E$21,4,FALSE),"")))</f>
        <v/>
      </c>
      <c r="S20" s="24">
        <f>IF(E20="","",IF(O20&lt;&gt;"",O20,IFERROR(VLOOKUP(E20,'Parâmetros'!$A$2:$E$21,5,FALSE),"")))</f>
        <v/>
      </c>
      <c r="T20" s="23">
        <f>IF(OR(J20="",P20=""),"",J20+P20/1440)</f>
        <v/>
      </c>
      <c r="U20" s="23">
        <f>IF(OR(T20="",Q20=""),"",T20+Q20/1440)</f>
        <v/>
      </c>
      <c r="V20" s="23">
        <f>IF(OR(U20="",R20=""),"",U20+R20/1440)</f>
        <v/>
      </c>
      <c r="W20" s="23">
        <f>IF(OR(V20="",S20=""),"",V20+S20/1440)</f>
        <v/>
      </c>
      <c r="X20" s="20" t="n"/>
      <c r="Y20" s="21" t="n"/>
      <c r="Z20" s="24">
        <f>IF(OR(H20="",I20=""),"",ROUND((I20-H20)*1440,0))</f>
        <v/>
      </c>
      <c r="AA20" s="26">
        <f>IF(A20="","",IF(B20="","Informar código",IF(COUNTIF($B$2:$B$111,B20)&gt;1,"Código duplicado",IF(X20="","Informar status",IF(X20="Cancelado","CANCELADO",IF(C20="","Informar cliente/código",IF(D20="","Informar profissional",IF(E20="","Informar serviço",IF(G20="","Informar cuba",IF(J20="","Informar horário",IF(OR(P20="",Q20="",R20="",S20=""),"Revisar durações",IF(OR(P20&lt;=0,Q20&lt;=0,R20&lt;=0,S20&lt;=0),"Duração inválida",IF(W20&gt;=1,"Término após 24:00",IF(AND(Z20&lt;&gt;"",Z20&gt;'Parâmetros'!$O$2),"Início atrasado","OK"))))))))))))))</f>
        <v/>
      </c>
      <c r="AB20" s="27">
        <f>IF(A20="","",IF(X20="Cancelado","IGNORADO",IF(OR(D20="",J20="",T20="",U20="",W20=""),"REVISAR",IF(SUMPRODUCT(($A$2:$A$111=A20)*($D$2:$D$111=D20)*($X$2:$X$111&lt;&gt;"Cancelado")*(ROW($A$2:$A$111)&lt;&gt;ROW())*($J$2:$J$111&lt;&gt;"")*($T$2:$T$111&lt;&gt;"")*($J$2:$J$111&lt;T20)*($T$2:$T$111&gt;J20))+SUMPRODUCT(($A$2:$A$111=A20)*($D$2:$D$111=D20)*($X$2:$X$111&lt;&gt;"Cancelado")*(ROW($A$2:$A$111)&lt;&gt;ROW())*($U$2:$U$111&lt;&gt;"")*($W$2:$W$111&lt;&gt;"")*($U$2:$U$111&lt;T20)*($W$2:$W$111&gt;J20))+SUMPRODUCT(($A$2:$A$111=A20)*($D$2:$D$111=D20)*($X$2:$X$111&lt;&gt;"Cancelado")*(ROW($A$2:$A$111)&lt;&gt;ROW())*($J$2:$J$111&lt;&gt;"")*($T$2:$T$111&lt;&gt;"")*($J$2:$J$111&lt;W20)*($T$2:$T$111&gt;U20))+SUMPRODUCT(($A$2:$A$111=A20)*($D$2:$D$111=D20)*($X$2:$X$111&lt;&gt;"Cancelado")*(ROW($A$2:$A$111)&lt;&gt;ROW())*($U$2:$U$111&lt;&gt;"")*($W$2:$W$111&lt;&gt;"")*($U$2:$U$111&lt;W20)*($W$2:$W$111&gt;U20))&gt;0,"CONFLITO","OK"))))</f>
        <v/>
      </c>
      <c r="AC20" s="27">
        <f>IF(A20="","",IF(X20="Cancelado","IGNORADO",IF(G20="","REVISAR",IF(OR(U20="",V20=""),"REVISAR",IF(SUMPRODUCT(($A$2:$A$111=A20)*($G$2:$G$111=G20)*($X$2:$X$111&lt;&gt;"Cancelado")*(ROW($A$2:$A$111)&lt;&gt;ROW())*($U$2:$U$111&lt;&gt;"")*($V$2:$V$111&lt;&gt;"")*($U$2:$U$111&lt;V20)*($V$2:$V$111&gt;U20))&gt;0,"CONFLITO","OK")))))</f>
        <v/>
      </c>
    </row>
    <row r="21" ht="23" customHeight="1">
      <c r="A21" s="19" t="n"/>
      <c r="B21" s="20" t="n"/>
      <c r="C21" s="21" t="n"/>
      <c r="D21" s="20" t="n"/>
      <c r="E21" s="21" t="n"/>
      <c r="F21" s="21" t="n"/>
      <c r="G21" s="20" t="n"/>
      <c r="H21" s="22" t="n"/>
      <c r="I21" s="22" t="n"/>
      <c r="J21" s="23">
        <f>IF(A21="","",IF(I21&lt;&gt;"",I21,IF(H21&lt;&gt;"",H21,"")))</f>
        <v/>
      </c>
      <c r="K21" s="24">
        <f>IF(OR(A21="",J21="",X21="Cancelado"),"",COUNTIFS($A$2:$A$111,A21,$J$2:$J$111,"&lt;"&amp;J21,$J$2:$J$111,"&lt;&gt;",$X$2:$X$111,"&lt;&gt;Cancelado")+COUNTIFS($A$2:A21,A21,$J$2:J21,J21,$X$2:X21,"&lt;&gt;Cancelado"))</f>
        <v/>
      </c>
      <c r="L21" s="25" t="n"/>
      <c r="M21" s="25" t="n"/>
      <c r="N21" s="25" t="n"/>
      <c r="O21" s="25" t="n"/>
      <c r="P21" s="24">
        <f>IF(E21="","",IF(L21&lt;&gt;"",L21,IFERROR(VLOOKUP(E21,'Parâmetros'!$A$2:$E$21,2,FALSE),"")))</f>
        <v/>
      </c>
      <c r="Q21" s="24">
        <f>IF(E21="","",IF(M21&lt;&gt;"",M21,IFERROR(VLOOKUP(E21,'Parâmetros'!$A$2:$E$21,3,FALSE),"")))</f>
        <v/>
      </c>
      <c r="R21" s="24">
        <f>IF(E21="","",IF(N21&lt;&gt;"",N21,IFERROR(VLOOKUP(E21,'Parâmetros'!$A$2:$E$21,4,FALSE),"")))</f>
        <v/>
      </c>
      <c r="S21" s="24">
        <f>IF(E21="","",IF(O21&lt;&gt;"",O21,IFERROR(VLOOKUP(E21,'Parâmetros'!$A$2:$E$21,5,FALSE),"")))</f>
        <v/>
      </c>
      <c r="T21" s="23">
        <f>IF(OR(J21="",P21=""),"",J21+P21/1440)</f>
        <v/>
      </c>
      <c r="U21" s="23">
        <f>IF(OR(T21="",Q21=""),"",T21+Q21/1440)</f>
        <v/>
      </c>
      <c r="V21" s="23">
        <f>IF(OR(U21="",R21=""),"",U21+R21/1440)</f>
        <v/>
      </c>
      <c r="W21" s="23">
        <f>IF(OR(V21="",S21=""),"",V21+S21/1440)</f>
        <v/>
      </c>
      <c r="X21" s="20" t="n"/>
      <c r="Y21" s="21" t="n"/>
      <c r="Z21" s="24">
        <f>IF(OR(H21="",I21=""),"",ROUND((I21-H21)*1440,0))</f>
        <v/>
      </c>
      <c r="AA21" s="26">
        <f>IF(A21="","",IF(B21="","Informar código",IF(COUNTIF($B$2:$B$111,B21)&gt;1,"Código duplicado",IF(X21="","Informar status",IF(X21="Cancelado","CANCELADO",IF(C21="","Informar cliente/código",IF(D21="","Informar profissional",IF(E21="","Informar serviço",IF(G21="","Informar cuba",IF(J21="","Informar horário",IF(OR(P21="",Q21="",R21="",S21=""),"Revisar durações",IF(OR(P21&lt;=0,Q21&lt;=0,R21&lt;=0,S21&lt;=0),"Duração inválida",IF(W21&gt;=1,"Término após 24:00",IF(AND(Z21&lt;&gt;"",Z21&gt;'Parâmetros'!$O$2),"Início atrasado","OK"))))))))))))))</f>
        <v/>
      </c>
      <c r="AB21" s="27">
        <f>IF(A21="","",IF(X21="Cancelado","IGNORADO",IF(OR(D21="",J21="",T21="",U21="",W21=""),"REVISAR",IF(SUMPRODUCT(($A$2:$A$111=A21)*($D$2:$D$111=D21)*($X$2:$X$111&lt;&gt;"Cancelado")*(ROW($A$2:$A$111)&lt;&gt;ROW())*($J$2:$J$111&lt;&gt;"")*($T$2:$T$111&lt;&gt;"")*($J$2:$J$111&lt;T21)*($T$2:$T$111&gt;J21))+SUMPRODUCT(($A$2:$A$111=A21)*($D$2:$D$111=D21)*($X$2:$X$111&lt;&gt;"Cancelado")*(ROW($A$2:$A$111)&lt;&gt;ROW())*($U$2:$U$111&lt;&gt;"")*($W$2:$W$111&lt;&gt;"")*($U$2:$U$111&lt;T21)*($W$2:$W$111&gt;J21))+SUMPRODUCT(($A$2:$A$111=A21)*($D$2:$D$111=D21)*($X$2:$X$111&lt;&gt;"Cancelado")*(ROW($A$2:$A$111)&lt;&gt;ROW())*($J$2:$J$111&lt;&gt;"")*($T$2:$T$111&lt;&gt;"")*($J$2:$J$111&lt;W21)*($T$2:$T$111&gt;U21))+SUMPRODUCT(($A$2:$A$111=A21)*($D$2:$D$111=D21)*($X$2:$X$111&lt;&gt;"Cancelado")*(ROW($A$2:$A$111)&lt;&gt;ROW())*($U$2:$U$111&lt;&gt;"")*($W$2:$W$111&lt;&gt;"")*($U$2:$U$111&lt;W21)*($W$2:$W$111&gt;U21))&gt;0,"CONFLITO","OK"))))</f>
        <v/>
      </c>
      <c r="AC21" s="27">
        <f>IF(A21="","",IF(X21="Cancelado","IGNORADO",IF(G21="","REVISAR",IF(OR(U21="",V21=""),"REVISAR",IF(SUMPRODUCT(($A$2:$A$111=A21)*($G$2:$G$111=G21)*($X$2:$X$111&lt;&gt;"Cancelado")*(ROW($A$2:$A$111)&lt;&gt;ROW())*($U$2:$U$111&lt;&gt;"")*($V$2:$V$111&lt;&gt;"")*($U$2:$U$111&lt;V21)*($V$2:$V$111&gt;U21))&gt;0,"CONFLITO","OK")))))</f>
        <v/>
      </c>
    </row>
    <row r="22" ht="23" customHeight="1">
      <c r="A22" s="19" t="n"/>
      <c r="B22" s="20" t="n"/>
      <c r="C22" s="21" t="n"/>
      <c r="D22" s="20" t="n"/>
      <c r="E22" s="21" t="n"/>
      <c r="F22" s="21" t="n"/>
      <c r="G22" s="20" t="n"/>
      <c r="H22" s="22" t="n"/>
      <c r="I22" s="22" t="n"/>
      <c r="J22" s="23">
        <f>IF(A22="","",IF(I22&lt;&gt;"",I22,IF(H22&lt;&gt;"",H22,"")))</f>
        <v/>
      </c>
      <c r="K22" s="24">
        <f>IF(OR(A22="",J22="",X22="Cancelado"),"",COUNTIFS($A$2:$A$111,A22,$J$2:$J$111,"&lt;"&amp;J22,$J$2:$J$111,"&lt;&gt;",$X$2:$X$111,"&lt;&gt;Cancelado")+COUNTIFS($A$2:A22,A22,$J$2:J22,J22,$X$2:X22,"&lt;&gt;Cancelado"))</f>
        <v/>
      </c>
      <c r="L22" s="25" t="n"/>
      <c r="M22" s="25" t="n"/>
      <c r="N22" s="25" t="n"/>
      <c r="O22" s="25" t="n"/>
      <c r="P22" s="24">
        <f>IF(E22="","",IF(L22&lt;&gt;"",L22,IFERROR(VLOOKUP(E22,'Parâmetros'!$A$2:$E$21,2,FALSE),"")))</f>
        <v/>
      </c>
      <c r="Q22" s="24">
        <f>IF(E22="","",IF(M22&lt;&gt;"",M22,IFERROR(VLOOKUP(E22,'Parâmetros'!$A$2:$E$21,3,FALSE),"")))</f>
        <v/>
      </c>
      <c r="R22" s="24">
        <f>IF(E22="","",IF(N22&lt;&gt;"",N22,IFERROR(VLOOKUP(E22,'Parâmetros'!$A$2:$E$21,4,FALSE),"")))</f>
        <v/>
      </c>
      <c r="S22" s="24">
        <f>IF(E22="","",IF(O22&lt;&gt;"",O22,IFERROR(VLOOKUP(E22,'Parâmetros'!$A$2:$E$21,5,FALSE),"")))</f>
        <v/>
      </c>
      <c r="T22" s="23">
        <f>IF(OR(J22="",P22=""),"",J22+P22/1440)</f>
        <v/>
      </c>
      <c r="U22" s="23">
        <f>IF(OR(T22="",Q22=""),"",T22+Q22/1440)</f>
        <v/>
      </c>
      <c r="V22" s="23">
        <f>IF(OR(U22="",R22=""),"",U22+R22/1440)</f>
        <v/>
      </c>
      <c r="W22" s="23">
        <f>IF(OR(V22="",S22=""),"",V22+S22/1440)</f>
        <v/>
      </c>
      <c r="X22" s="20" t="n"/>
      <c r="Y22" s="21" t="n"/>
      <c r="Z22" s="24">
        <f>IF(OR(H22="",I22=""),"",ROUND((I22-H22)*1440,0))</f>
        <v/>
      </c>
      <c r="AA22" s="26">
        <f>IF(A22="","",IF(B22="","Informar código",IF(COUNTIF($B$2:$B$111,B22)&gt;1,"Código duplicado",IF(X22="","Informar status",IF(X22="Cancelado","CANCELADO",IF(C22="","Informar cliente/código",IF(D22="","Informar profissional",IF(E22="","Informar serviço",IF(G22="","Informar cuba",IF(J22="","Informar horário",IF(OR(P22="",Q22="",R22="",S22=""),"Revisar durações",IF(OR(P22&lt;=0,Q22&lt;=0,R22&lt;=0,S22&lt;=0),"Duração inválida",IF(W22&gt;=1,"Término após 24:00",IF(AND(Z22&lt;&gt;"",Z22&gt;'Parâmetros'!$O$2),"Início atrasado","OK"))))))))))))))</f>
        <v/>
      </c>
      <c r="AB22" s="27">
        <f>IF(A22="","",IF(X22="Cancelado","IGNORADO",IF(OR(D22="",J22="",T22="",U22="",W22=""),"REVISAR",IF(SUMPRODUCT(($A$2:$A$111=A22)*($D$2:$D$111=D22)*($X$2:$X$111&lt;&gt;"Cancelado")*(ROW($A$2:$A$111)&lt;&gt;ROW())*($J$2:$J$111&lt;&gt;"")*($T$2:$T$111&lt;&gt;"")*($J$2:$J$111&lt;T22)*($T$2:$T$111&gt;J22))+SUMPRODUCT(($A$2:$A$111=A22)*($D$2:$D$111=D22)*($X$2:$X$111&lt;&gt;"Cancelado")*(ROW($A$2:$A$111)&lt;&gt;ROW())*($U$2:$U$111&lt;&gt;"")*($W$2:$W$111&lt;&gt;"")*($U$2:$U$111&lt;T22)*($W$2:$W$111&gt;J22))+SUMPRODUCT(($A$2:$A$111=A22)*($D$2:$D$111=D22)*($X$2:$X$111&lt;&gt;"Cancelado")*(ROW($A$2:$A$111)&lt;&gt;ROW())*($J$2:$J$111&lt;&gt;"")*($T$2:$T$111&lt;&gt;"")*($J$2:$J$111&lt;W22)*($T$2:$T$111&gt;U22))+SUMPRODUCT(($A$2:$A$111=A22)*($D$2:$D$111=D22)*($X$2:$X$111&lt;&gt;"Cancelado")*(ROW($A$2:$A$111)&lt;&gt;ROW())*($U$2:$U$111&lt;&gt;"")*($W$2:$W$111&lt;&gt;"")*($U$2:$U$111&lt;W22)*($W$2:$W$111&gt;U22))&gt;0,"CONFLITO","OK"))))</f>
        <v/>
      </c>
      <c r="AC22" s="27">
        <f>IF(A22="","",IF(X22="Cancelado","IGNORADO",IF(G22="","REVISAR",IF(OR(U22="",V22=""),"REVISAR",IF(SUMPRODUCT(($A$2:$A$111=A22)*($G$2:$G$111=G22)*($X$2:$X$111&lt;&gt;"Cancelado")*(ROW($A$2:$A$111)&lt;&gt;ROW())*($U$2:$U$111&lt;&gt;"")*($V$2:$V$111&lt;&gt;"")*($U$2:$U$111&lt;V22)*($V$2:$V$111&gt;U22))&gt;0,"CONFLITO","OK")))))</f>
        <v/>
      </c>
    </row>
    <row r="23" ht="23" customHeight="1">
      <c r="A23" s="19" t="n"/>
      <c r="B23" s="20" t="n"/>
      <c r="C23" s="21" t="n"/>
      <c r="D23" s="20" t="n"/>
      <c r="E23" s="21" t="n"/>
      <c r="F23" s="21" t="n"/>
      <c r="G23" s="20" t="n"/>
      <c r="H23" s="22" t="n"/>
      <c r="I23" s="22" t="n"/>
      <c r="J23" s="23">
        <f>IF(A23="","",IF(I23&lt;&gt;"",I23,IF(H23&lt;&gt;"",H23,"")))</f>
        <v/>
      </c>
      <c r="K23" s="24">
        <f>IF(OR(A23="",J23="",X23="Cancelado"),"",COUNTIFS($A$2:$A$111,A23,$J$2:$J$111,"&lt;"&amp;J23,$J$2:$J$111,"&lt;&gt;",$X$2:$X$111,"&lt;&gt;Cancelado")+COUNTIFS($A$2:A23,A23,$J$2:J23,J23,$X$2:X23,"&lt;&gt;Cancelado"))</f>
        <v/>
      </c>
      <c r="L23" s="25" t="n"/>
      <c r="M23" s="25" t="n"/>
      <c r="N23" s="25" t="n"/>
      <c r="O23" s="25" t="n"/>
      <c r="P23" s="24">
        <f>IF(E23="","",IF(L23&lt;&gt;"",L23,IFERROR(VLOOKUP(E23,'Parâmetros'!$A$2:$E$21,2,FALSE),"")))</f>
        <v/>
      </c>
      <c r="Q23" s="24">
        <f>IF(E23="","",IF(M23&lt;&gt;"",M23,IFERROR(VLOOKUP(E23,'Parâmetros'!$A$2:$E$21,3,FALSE),"")))</f>
        <v/>
      </c>
      <c r="R23" s="24">
        <f>IF(E23="","",IF(N23&lt;&gt;"",N23,IFERROR(VLOOKUP(E23,'Parâmetros'!$A$2:$E$21,4,FALSE),"")))</f>
        <v/>
      </c>
      <c r="S23" s="24">
        <f>IF(E23="","",IF(O23&lt;&gt;"",O23,IFERROR(VLOOKUP(E23,'Parâmetros'!$A$2:$E$21,5,FALSE),"")))</f>
        <v/>
      </c>
      <c r="T23" s="23">
        <f>IF(OR(J23="",P23=""),"",J23+P23/1440)</f>
        <v/>
      </c>
      <c r="U23" s="23">
        <f>IF(OR(T23="",Q23=""),"",T23+Q23/1440)</f>
        <v/>
      </c>
      <c r="V23" s="23">
        <f>IF(OR(U23="",R23=""),"",U23+R23/1440)</f>
        <v/>
      </c>
      <c r="W23" s="23">
        <f>IF(OR(V23="",S23=""),"",V23+S23/1440)</f>
        <v/>
      </c>
      <c r="X23" s="20" t="n"/>
      <c r="Y23" s="21" t="n"/>
      <c r="Z23" s="24">
        <f>IF(OR(H23="",I23=""),"",ROUND((I23-H23)*1440,0))</f>
        <v/>
      </c>
      <c r="AA23" s="26">
        <f>IF(A23="","",IF(B23="","Informar código",IF(COUNTIF($B$2:$B$111,B23)&gt;1,"Código duplicado",IF(X23="","Informar status",IF(X23="Cancelado","CANCELADO",IF(C23="","Informar cliente/código",IF(D23="","Informar profissional",IF(E23="","Informar serviço",IF(G23="","Informar cuba",IF(J23="","Informar horário",IF(OR(P23="",Q23="",R23="",S23=""),"Revisar durações",IF(OR(P23&lt;=0,Q23&lt;=0,R23&lt;=0,S23&lt;=0),"Duração inválida",IF(W23&gt;=1,"Término após 24:00",IF(AND(Z23&lt;&gt;"",Z23&gt;'Parâmetros'!$O$2),"Início atrasado","OK"))))))))))))))</f>
        <v/>
      </c>
      <c r="AB23" s="27">
        <f>IF(A23="","",IF(X23="Cancelado","IGNORADO",IF(OR(D23="",J23="",T23="",U23="",W23=""),"REVISAR",IF(SUMPRODUCT(($A$2:$A$111=A23)*($D$2:$D$111=D23)*($X$2:$X$111&lt;&gt;"Cancelado")*(ROW($A$2:$A$111)&lt;&gt;ROW())*($J$2:$J$111&lt;&gt;"")*($T$2:$T$111&lt;&gt;"")*($J$2:$J$111&lt;T23)*($T$2:$T$111&gt;J23))+SUMPRODUCT(($A$2:$A$111=A23)*($D$2:$D$111=D23)*($X$2:$X$111&lt;&gt;"Cancelado")*(ROW($A$2:$A$111)&lt;&gt;ROW())*($U$2:$U$111&lt;&gt;"")*($W$2:$W$111&lt;&gt;"")*($U$2:$U$111&lt;T23)*($W$2:$W$111&gt;J23))+SUMPRODUCT(($A$2:$A$111=A23)*($D$2:$D$111=D23)*($X$2:$X$111&lt;&gt;"Cancelado")*(ROW($A$2:$A$111)&lt;&gt;ROW())*($J$2:$J$111&lt;&gt;"")*($T$2:$T$111&lt;&gt;"")*($J$2:$J$111&lt;W23)*($T$2:$T$111&gt;U23))+SUMPRODUCT(($A$2:$A$111=A23)*($D$2:$D$111=D23)*($X$2:$X$111&lt;&gt;"Cancelado")*(ROW($A$2:$A$111)&lt;&gt;ROW())*($U$2:$U$111&lt;&gt;"")*($W$2:$W$111&lt;&gt;"")*($U$2:$U$111&lt;W23)*($W$2:$W$111&gt;U23))&gt;0,"CONFLITO","OK"))))</f>
        <v/>
      </c>
      <c r="AC23" s="27">
        <f>IF(A23="","",IF(X23="Cancelado","IGNORADO",IF(G23="","REVISAR",IF(OR(U23="",V23=""),"REVISAR",IF(SUMPRODUCT(($A$2:$A$111=A23)*($G$2:$G$111=G23)*($X$2:$X$111&lt;&gt;"Cancelado")*(ROW($A$2:$A$111)&lt;&gt;ROW())*($U$2:$U$111&lt;&gt;"")*($V$2:$V$111&lt;&gt;"")*($U$2:$U$111&lt;V23)*($V$2:$V$111&gt;U23))&gt;0,"CONFLITO","OK")))))</f>
        <v/>
      </c>
    </row>
    <row r="24" ht="23" customHeight="1">
      <c r="A24" s="19" t="n"/>
      <c r="B24" s="20" t="n"/>
      <c r="C24" s="21" t="n"/>
      <c r="D24" s="20" t="n"/>
      <c r="E24" s="21" t="n"/>
      <c r="F24" s="21" t="n"/>
      <c r="G24" s="20" t="n"/>
      <c r="H24" s="22" t="n"/>
      <c r="I24" s="22" t="n"/>
      <c r="J24" s="23">
        <f>IF(A24="","",IF(I24&lt;&gt;"",I24,IF(H24&lt;&gt;"",H24,"")))</f>
        <v/>
      </c>
      <c r="K24" s="24">
        <f>IF(OR(A24="",J24="",X24="Cancelado"),"",COUNTIFS($A$2:$A$111,A24,$J$2:$J$111,"&lt;"&amp;J24,$J$2:$J$111,"&lt;&gt;",$X$2:$X$111,"&lt;&gt;Cancelado")+COUNTIFS($A$2:A24,A24,$J$2:J24,J24,$X$2:X24,"&lt;&gt;Cancelado"))</f>
        <v/>
      </c>
      <c r="L24" s="25" t="n"/>
      <c r="M24" s="25" t="n"/>
      <c r="N24" s="25" t="n"/>
      <c r="O24" s="25" t="n"/>
      <c r="P24" s="24">
        <f>IF(E24="","",IF(L24&lt;&gt;"",L24,IFERROR(VLOOKUP(E24,'Parâmetros'!$A$2:$E$21,2,FALSE),"")))</f>
        <v/>
      </c>
      <c r="Q24" s="24">
        <f>IF(E24="","",IF(M24&lt;&gt;"",M24,IFERROR(VLOOKUP(E24,'Parâmetros'!$A$2:$E$21,3,FALSE),"")))</f>
        <v/>
      </c>
      <c r="R24" s="24">
        <f>IF(E24="","",IF(N24&lt;&gt;"",N24,IFERROR(VLOOKUP(E24,'Parâmetros'!$A$2:$E$21,4,FALSE),"")))</f>
        <v/>
      </c>
      <c r="S24" s="24">
        <f>IF(E24="","",IF(O24&lt;&gt;"",O24,IFERROR(VLOOKUP(E24,'Parâmetros'!$A$2:$E$21,5,FALSE),"")))</f>
        <v/>
      </c>
      <c r="T24" s="23">
        <f>IF(OR(J24="",P24=""),"",J24+P24/1440)</f>
        <v/>
      </c>
      <c r="U24" s="23">
        <f>IF(OR(T24="",Q24=""),"",T24+Q24/1440)</f>
        <v/>
      </c>
      <c r="V24" s="23">
        <f>IF(OR(U24="",R24=""),"",U24+R24/1440)</f>
        <v/>
      </c>
      <c r="W24" s="23">
        <f>IF(OR(V24="",S24=""),"",V24+S24/1440)</f>
        <v/>
      </c>
      <c r="X24" s="20" t="n"/>
      <c r="Y24" s="21" t="n"/>
      <c r="Z24" s="24">
        <f>IF(OR(H24="",I24=""),"",ROUND((I24-H24)*1440,0))</f>
        <v/>
      </c>
      <c r="AA24" s="26">
        <f>IF(A24="","",IF(B24="","Informar código",IF(COUNTIF($B$2:$B$111,B24)&gt;1,"Código duplicado",IF(X24="","Informar status",IF(X24="Cancelado","CANCELADO",IF(C24="","Informar cliente/código",IF(D24="","Informar profissional",IF(E24="","Informar serviço",IF(G24="","Informar cuba",IF(J24="","Informar horário",IF(OR(P24="",Q24="",R24="",S24=""),"Revisar durações",IF(OR(P24&lt;=0,Q24&lt;=0,R24&lt;=0,S24&lt;=0),"Duração inválida",IF(W24&gt;=1,"Término após 24:00",IF(AND(Z24&lt;&gt;"",Z24&gt;'Parâmetros'!$O$2),"Início atrasado","OK"))))))))))))))</f>
        <v/>
      </c>
      <c r="AB24" s="27">
        <f>IF(A24="","",IF(X24="Cancelado","IGNORADO",IF(OR(D24="",J24="",T24="",U24="",W24=""),"REVISAR",IF(SUMPRODUCT(($A$2:$A$111=A24)*($D$2:$D$111=D24)*($X$2:$X$111&lt;&gt;"Cancelado")*(ROW($A$2:$A$111)&lt;&gt;ROW())*($J$2:$J$111&lt;&gt;"")*($T$2:$T$111&lt;&gt;"")*($J$2:$J$111&lt;T24)*($T$2:$T$111&gt;J24))+SUMPRODUCT(($A$2:$A$111=A24)*($D$2:$D$111=D24)*($X$2:$X$111&lt;&gt;"Cancelado")*(ROW($A$2:$A$111)&lt;&gt;ROW())*($U$2:$U$111&lt;&gt;"")*($W$2:$W$111&lt;&gt;"")*($U$2:$U$111&lt;T24)*($W$2:$W$111&gt;J24))+SUMPRODUCT(($A$2:$A$111=A24)*($D$2:$D$111=D24)*($X$2:$X$111&lt;&gt;"Cancelado")*(ROW($A$2:$A$111)&lt;&gt;ROW())*($J$2:$J$111&lt;&gt;"")*($T$2:$T$111&lt;&gt;"")*($J$2:$J$111&lt;W24)*($T$2:$T$111&gt;U24))+SUMPRODUCT(($A$2:$A$111=A24)*($D$2:$D$111=D24)*($X$2:$X$111&lt;&gt;"Cancelado")*(ROW($A$2:$A$111)&lt;&gt;ROW())*($U$2:$U$111&lt;&gt;"")*($W$2:$W$111&lt;&gt;"")*($U$2:$U$111&lt;W24)*($W$2:$W$111&gt;U24))&gt;0,"CONFLITO","OK"))))</f>
        <v/>
      </c>
      <c r="AC24" s="27">
        <f>IF(A24="","",IF(X24="Cancelado","IGNORADO",IF(G24="","REVISAR",IF(OR(U24="",V24=""),"REVISAR",IF(SUMPRODUCT(($A$2:$A$111=A24)*($G$2:$G$111=G24)*($X$2:$X$111&lt;&gt;"Cancelado")*(ROW($A$2:$A$111)&lt;&gt;ROW())*($U$2:$U$111&lt;&gt;"")*($V$2:$V$111&lt;&gt;"")*($U$2:$U$111&lt;V24)*($V$2:$V$111&gt;U24))&gt;0,"CONFLITO","OK")))))</f>
        <v/>
      </c>
    </row>
    <row r="25" ht="23" customHeight="1">
      <c r="A25" s="19" t="n"/>
      <c r="B25" s="20" t="n"/>
      <c r="C25" s="21" t="n"/>
      <c r="D25" s="20" t="n"/>
      <c r="E25" s="21" t="n"/>
      <c r="F25" s="21" t="n"/>
      <c r="G25" s="20" t="n"/>
      <c r="H25" s="22" t="n"/>
      <c r="I25" s="22" t="n"/>
      <c r="J25" s="23">
        <f>IF(A25="","",IF(I25&lt;&gt;"",I25,IF(H25&lt;&gt;"",H25,"")))</f>
        <v/>
      </c>
      <c r="K25" s="24">
        <f>IF(OR(A25="",J25="",X25="Cancelado"),"",COUNTIFS($A$2:$A$111,A25,$J$2:$J$111,"&lt;"&amp;J25,$J$2:$J$111,"&lt;&gt;",$X$2:$X$111,"&lt;&gt;Cancelado")+COUNTIFS($A$2:A25,A25,$J$2:J25,J25,$X$2:X25,"&lt;&gt;Cancelado"))</f>
        <v/>
      </c>
      <c r="L25" s="25" t="n"/>
      <c r="M25" s="25" t="n"/>
      <c r="N25" s="25" t="n"/>
      <c r="O25" s="25" t="n"/>
      <c r="P25" s="24">
        <f>IF(E25="","",IF(L25&lt;&gt;"",L25,IFERROR(VLOOKUP(E25,'Parâmetros'!$A$2:$E$21,2,FALSE),"")))</f>
        <v/>
      </c>
      <c r="Q25" s="24">
        <f>IF(E25="","",IF(M25&lt;&gt;"",M25,IFERROR(VLOOKUP(E25,'Parâmetros'!$A$2:$E$21,3,FALSE),"")))</f>
        <v/>
      </c>
      <c r="R25" s="24">
        <f>IF(E25="","",IF(N25&lt;&gt;"",N25,IFERROR(VLOOKUP(E25,'Parâmetros'!$A$2:$E$21,4,FALSE),"")))</f>
        <v/>
      </c>
      <c r="S25" s="24">
        <f>IF(E25="","",IF(O25&lt;&gt;"",O25,IFERROR(VLOOKUP(E25,'Parâmetros'!$A$2:$E$21,5,FALSE),"")))</f>
        <v/>
      </c>
      <c r="T25" s="23">
        <f>IF(OR(J25="",P25=""),"",J25+P25/1440)</f>
        <v/>
      </c>
      <c r="U25" s="23">
        <f>IF(OR(T25="",Q25=""),"",T25+Q25/1440)</f>
        <v/>
      </c>
      <c r="V25" s="23">
        <f>IF(OR(U25="",R25=""),"",U25+R25/1440)</f>
        <v/>
      </c>
      <c r="W25" s="23">
        <f>IF(OR(V25="",S25=""),"",V25+S25/1440)</f>
        <v/>
      </c>
      <c r="X25" s="20" t="n"/>
      <c r="Y25" s="21" t="n"/>
      <c r="Z25" s="24">
        <f>IF(OR(H25="",I25=""),"",ROUND((I25-H25)*1440,0))</f>
        <v/>
      </c>
      <c r="AA25" s="26">
        <f>IF(A25="","",IF(B25="","Informar código",IF(COUNTIF($B$2:$B$111,B25)&gt;1,"Código duplicado",IF(X25="","Informar status",IF(X25="Cancelado","CANCELADO",IF(C25="","Informar cliente/código",IF(D25="","Informar profissional",IF(E25="","Informar serviço",IF(G25="","Informar cuba",IF(J25="","Informar horário",IF(OR(P25="",Q25="",R25="",S25=""),"Revisar durações",IF(OR(P25&lt;=0,Q25&lt;=0,R25&lt;=0,S25&lt;=0),"Duração inválida",IF(W25&gt;=1,"Término após 24:00",IF(AND(Z25&lt;&gt;"",Z25&gt;'Parâmetros'!$O$2),"Início atrasado","OK"))))))))))))))</f>
        <v/>
      </c>
      <c r="AB25" s="27">
        <f>IF(A25="","",IF(X25="Cancelado","IGNORADO",IF(OR(D25="",J25="",T25="",U25="",W25=""),"REVISAR",IF(SUMPRODUCT(($A$2:$A$111=A25)*($D$2:$D$111=D25)*($X$2:$X$111&lt;&gt;"Cancelado")*(ROW($A$2:$A$111)&lt;&gt;ROW())*($J$2:$J$111&lt;&gt;"")*($T$2:$T$111&lt;&gt;"")*($J$2:$J$111&lt;T25)*($T$2:$T$111&gt;J25))+SUMPRODUCT(($A$2:$A$111=A25)*($D$2:$D$111=D25)*($X$2:$X$111&lt;&gt;"Cancelado")*(ROW($A$2:$A$111)&lt;&gt;ROW())*($U$2:$U$111&lt;&gt;"")*($W$2:$W$111&lt;&gt;"")*($U$2:$U$111&lt;T25)*($W$2:$W$111&gt;J25))+SUMPRODUCT(($A$2:$A$111=A25)*($D$2:$D$111=D25)*($X$2:$X$111&lt;&gt;"Cancelado")*(ROW($A$2:$A$111)&lt;&gt;ROW())*($J$2:$J$111&lt;&gt;"")*($T$2:$T$111&lt;&gt;"")*($J$2:$J$111&lt;W25)*($T$2:$T$111&gt;U25))+SUMPRODUCT(($A$2:$A$111=A25)*($D$2:$D$111=D25)*($X$2:$X$111&lt;&gt;"Cancelado")*(ROW($A$2:$A$111)&lt;&gt;ROW())*($U$2:$U$111&lt;&gt;"")*($W$2:$W$111&lt;&gt;"")*($U$2:$U$111&lt;W25)*($W$2:$W$111&gt;U25))&gt;0,"CONFLITO","OK"))))</f>
        <v/>
      </c>
      <c r="AC25" s="27">
        <f>IF(A25="","",IF(X25="Cancelado","IGNORADO",IF(G25="","REVISAR",IF(OR(U25="",V25=""),"REVISAR",IF(SUMPRODUCT(($A$2:$A$111=A25)*($G$2:$G$111=G25)*($X$2:$X$111&lt;&gt;"Cancelado")*(ROW($A$2:$A$111)&lt;&gt;ROW())*($U$2:$U$111&lt;&gt;"")*($V$2:$V$111&lt;&gt;"")*($U$2:$U$111&lt;V25)*($V$2:$V$111&gt;U25))&gt;0,"CONFLITO","OK")))))</f>
        <v/>
      </c>
    </row>
    <row r="26" ht="23" customHeight="1">
      <c r="A26" s="19" t="n"/>
      <c r="B26" s="20" t="n"/>
      <c r="C26" s="21" t="n"/>
      <c r="D26" s="20" t="n"/>
      <c r="E26" s="21" t="n"/>
      <c r="F26" s="21" t="n"/>
      <c r="G26" s="20" t="n"/>
      <c r="H26" s="22" t="n"/>
      <c r="I26" s="22" t="n"/>
      <c r="J26" s="23">
        <f>IF(A26="","",IF(I26&lt;&gt;"",I26,IF(H26&lt;&gt;"",H26,"")))</f>
        <v/>
      </c>
      <c r="K26" s="24">
        <f>IF(OR(A26="",J26="",X26="Cancelado"),"",COUNTIFS($A$2:$A$111,A26,$J$2:$J$111,"&lt;"&amp;J26,$J$2:$J$111,"&lt;&gt;",$X$2:$X$111,"&lt;&gt;Cancelado")+COUNTIFS($A$2:A26,A26,$J$2:J26,J26,$X$2:X26,"&lt;&gt;Cancelado"))</f>
        <v/>
      </c>
      <c r="L26" s="25" t="n"/>
      <c r="M26" s="25" t="n"/>
      <c r="N26" s="25" t="n"/>
      <c r="O26" s="25" t="n"/>
      <c r="P26" s="24">
        <f>IF(E26="","",IF(L26&lt;&gt;"",L26,IFERROR(VLOOKUP(E26,'Parâmetros'!$A$2:$E$21,2,FALSE),"")))</f>
        <v/>
      </c>
      <c r="Q26" s="24">
        <f>IF(E26="","",IF(M26&lt;&gt;"",M26,IFERROR(VLOOKUP(E26,'Parâmetros'!$A$2:$E$21,3,FALSE),"")))</f>
        <v/>
      </c>
      <c r="R26" s="24">
        <f>IF(E26="","",IF(N26&lt;&gt;"",N26,IFERROR(VLOOKUP(E26,'Parâmetros'!$A$2:$E$21,4,FALSE),"")))</f>
        <v/>
      </c>
      <c r="S26" s="24">
        <f>IF(E26="","",IF(O26&lt;&gt;"",O26,IFERROR(VLOOKUP(E26,'Parâmetros'!$A$2:$E$21,5,FALSE),"")))</f>
        <v/>
      </c>
      <c r="T26" s="23">
        <f>IF(OR(J26="",P26=""),"",J26+P26/1440)</f>
        <v/>
      </c>
      <c r="U26" s="23">
        <f>IF(OR(T26="",Q26=""),"",T26+Q26/1440)</f>
        <v/>
      </c>
      <c r="V26" s="23">
        <f>IF(OR(U26="",R26=""),"",U26+R26/1440)</f>
        <v/>
      </c>
      <c r="W26" s="23">
        <f>IF(OR(V26="",S26=""),"",V26+S26/1440)</f>
        <v/>
      </c>
      <c r="X26" s="20" t="n"/>
      <c r="Y26" s="21" t="n"/>
      <c r="Z26" s="24">
        <f>IF(OR(H26="",I26=""),"",ROUND((I26-H26)*1440,0))</f>
        <v/>
      </c>
      <c r="AA26" s="26">
        <f>IF(A26="","",IF(B26="","Informar código",IF(COUNTIF($B$2:$B$111,B26)&gt;1,"Código duplicado",IF(X26="","Informar status",IF(X26="Cancelado","CANCELADO",IF(C26="","Informar cliente/código",IF(D26="","Informar profissional",IF(E26="","Informar serviço",IF(G26="","Informar cuba",IF(J26="","Informar horário",IF(OR(P26="",Q26="",R26="",S26=""),"Revisar durações",IF(OR(P26&lt;=0,Q26&lt;=0,R26&lt;=0,S26&lt;=0),"Duração inválida",IF(W26&gt;=1,"Término após 24:00",IF(AND(Z26&lt;&gt;"",Z26&gt;'Parâmetros'!$O$2),"Início atrasado","OK"))))))))))))))</f>
        <v/>
      </c>
      <c r="AB26" s="27">
        <f>IF(A26="","",IF(X26="Cancelado","IGNORADO",IF(OR(D26="",J26="",T26="",U26="",W26=""),"REVISAR",IF(SUMPRODUCT(($A$2:$A$111=A26)*($D$2:$D$111=D26)*($X$2:$X$111&lt;&gt;"Cancelado")*(ROW($A$2:$A$111)&lt;&gt;ROW())*($J$2:$J$111&lt;&gt;"")*($T$2:$T$111&lt;&gt;"")*($J$2:$J$111&lt;T26)*($T$2:$T$111&gt;J26))+SUMPRODUCT(($A$2:$A$111=A26)*($D$2:$D$111=D26)*($X$2:$X$111&lt;&gt;"Cancelado")*(ROW($A$2:$A$111)&lt;&gt;ROW())*($U$2:$U$111&lt;&gt;"")*($W$2:$W$111&lt;&gt;"")*($U$2:$U$111&lt;T26)*($W$2:$W$111&gt;J26))+SUMPRODUCT(($A$2:$A$111=A26)*($D$2:$D$111=D26)*($X$2:$X$111&lt;&gt;"Cancelado")*(ROW($A$2:$A$111)&lt;&gt;ROW())*($J$2:$J$111&lt;&gt;"")*($T$2:$T$111&lt;&gt;"")*($J$2:$J$111&lt;W26)*($T$2:$T$111&gt;U26))+SUMPRODUCT(($A$2:$A$111=A26)*($D$2:$D$111=D26)*($X$2:$X$111&lt;&gt;"Cancelado")*(ROW($A$2:$A$111)&lt;&gt;ROW())*($U$2:$U$111&lt;&gt;"")*($W$2:$W$111&lt;&gt;"")*($U$2:$U$111&lt;W26)*($W$2:$W$111&gt;U26))&gt;0,"CONFLITO","OK"))))</f>
        <v/>
      </c>
      <c r="AC26" s="27">
        <f>IF(A26="","",IF(X26="Cancelado","IGNORADO",IF(G26="","REVISAR",IF(OR(U26="",V26=""),"REVISAR",IF(SUMPRODUCT(($A$2:$A$111=A26)*($G$2:$G$111=G26)*($X$2:$X$111&lt;&gt;"Cancelado")*(ROW($A$2:$A$111)&lt;&gt;ROW())*($U$2:$U$111&lt;&gt;"")*($V$2:$V$111&lt;&gt;"")*($U$2:$U$111&lt;V26)*($V$2:$V$111&gt;U26))&gt;0,"CONFLITO","OK")))))</f>
        <v/>
      </c>
    </row>
    <row r="27" ht="23" customHeight="1">
      <c r="A27" s="19" t="n"/>
      <c r="B27" s="20" t="n"/>
      <c r="C27" s="21" t="n"/>
      <c r="D27" s="20" t="n"/>
      <c r="E27" s="21" t="n"/>
      <c r="F27" s="21" t="n"/>
      <c r="G27" s="20" t="n"/>
      <c r="H27" s="22" t="n"/>
      <c r="I27" s="22" t="n"/>
      <c r="J27" s="23">
        <f>IF(A27="","",IF(I27&lt;&gt;"",I27,IF(H27&lt;&gt;"",H27,"")))</f>
        <v/>
      </c>
      <c r="K27" s="24">
        <f>IF(OR(A27="",J27="",X27="Cancelado"),"",COUNTIFS($A$2:$A$111,A27,$J$2:$J$111,"&lt;"&amp;J27,$J$2:$J$111,"&lt;&gt;",$X$2:$X$111,"&lt;&gt;Cancelado")+COUNTIFS($A$2:A27,A27,$J$2:J27,J27,$X$2:X27,"&lt;&gt;Cancelado"))</f>
        <v/>
      </c>
      <c r="L27" s="25" t="n"/>
      <c r="M27" s="25" t="n"/>
      <c r="N27" s="25" t="n"/>
      <c r="O27" s="25" t="n"/>
      <c r="P27" s="24">
        <f>IF(E27="","",IF(L27&lt;&gt;"",L27,IFERROR(VLOOKUP(E27,'Parâmetros'!$A$2:$E$21,2,FALSE),"")))</f>
        <v/>
      </c>
      <c r="Q27" s="24">
        <f>IF(E27="","",IF(M27&lt;&gt;"",M27,IFERROR(VLOOKUP(E27,'Parâmetros'!$A$2:$E$21,3,FALSE),"")))</f>
        <v/>
      </c>
      <c r="R27" s="24">
        <f>IF(E27="","",IF(N27&lt;&gt;"",N27,IFERROR(VLOOKUP(E27,'Parâmetros'!$A$2:$E$21,4,FALSE),"")))</f>
        <v/>
      </c>
      <c r="S27" s="24">
        <f>IF(E27="","",IF(O27&lt;&gt;"",O27,IFERROR(VLOOKUP(E27,'Parâmetros'!$A$2:$E$21,5,FALSE),"")))</f>
        <v/>
      </c>
      <c r="T27" s="23">
        <f>IF(OR(J27="",P27=""),"",J27+P27/1440)</f>
        <v/>
      </c>
      <c r="U27" s="23">
        <f>IF(OR(T27="",Q27=""),"",T27+Q27/1440)</f>
        <v/>
      </c>
      <c r="V27" s="23">
        <f>IF(OR(U27="",R27=""),"",U27+R27/1440)</f>
        <v/>
      </c>
      <c r="W27" s="23">
        <f>IF(OR(V27="",S27=""),"",V27+S27/1440)</f>
        <v/>
      </c>
      <c r="X27" s="20" t="n"/>
      <c r="Y27" s="21" t="n"/>
      <c r="Z27" s="24">
        <f>IF(OR(H27="",I27=""),"",ROUND((I27-H27)*1440,0))</f>
        <v/>
      </c>
      <c r="AA27" s="26">
        <f>IF(A27="","",IF(B27="","Informar código",IF(COUNTIF($B$2:$B$111,B27)&gt;1,"Código duplicado",IF(X27="","Informar status",IF(X27="Cancelado","CANCELADO",IF(C27="","Informar cliente/código",IF(D27="","Informar profissional",IF(E27="","Informar serviço",IF(G27="","Informar cuba",IF(J27="","Informar horário",IF(OR(P27="",Q27="",R27="",S27=""),"Revisar durações",IF(OR(P27&lt;=0,Q27&lt;=0,R27&lt;=0,S27&lt;=0),"Duração inválida",IF(W27&gt;=1,"Término após 24:00",IF(AND(Z27&lt;&gt;"",Z27&gt;'Parâmetros'!$O$2),"Início atrasado","OK"))))))))))))))</f>
        <v/>
      </c>
      <c r="AB27" s="27">
        <f>IF(A27="","",IF(X27="Cancelado","IGNORADO",IF(OR(D27="",J27="",T27="",U27="",W27=""),"REVISAR",IF(SUMPRODUCT(($A$2:$A$111=A27)*($D$2:$D$111=D27)*($X$2:$X$111&lt;&gt;"Cancelado")*(ROW($A$2:$A$111)&lt;&gt;ROW())*($J$2:$J$111&lt;&gt;"")*($T$2:$T$111&lt;&gt;"")*($J$2:$J$111&lt;T27)*($T$2:$T$111&gt;J27))+SUMPRODUCT(($A$2:$A$111=A27)*($D$2:$D$111=D27)*($X$2:$X$111&lt;&gt;"Cancelado")*(ROW($A$2:$A$111)&lt;&gt;ROW())*($U$2:$U$111&lt;&gt;"")*($W$2:$W$111&lt;&gt;"")*($U$2:$U$111&lt;T27)*($W$2:$W$111&gt;J27))+SUMPRODUCT(($A$2:$A$111=A27)*($D$2:$D$111=D27)*($X$2:$X$111&lt;&gt;"Cancelado")*(ROW($A$2:$A$111)&lt;&gt;ROW())*($J$2:$J$111&lt;&gt;"")*($T$2:$T$111&lt;&gt;"")*($J$2:$J$111&lt;W27)*($T$2:$T$111&gt;U27))+SUMPRODUCT(($A$2:$A$111=A27)*($D$2:$D$111=D27)*($X$2:$X$111&lt;&gt;"Cancelado")*(ROW($A$2:$A$111)&lt;&gt;ROW())*($U$2:$U$111&lt;&gt;"")*($W$2:$W$111&lt;&gt;"")*($U$2:$U$111&lt;W27)*($W$2:$W$111&gt;U27))&gt;0,"CONFLITO","OK"))))</f>
        <v/>
      </c>
      <c r="AC27" s="27">
        <f>IF(A27="","",IF(X27="Cancelado","IGNORADO",IF(G27="","REVISAR",IF(OR(U27="",V27=""),"REVISAR",IF(SUMPRODUCT(($A$2:$A$111=A27)*($G$2:$G$111=G27)*($X$2:$X$111&lt;&gt;"Cancelado")*(ROW($A$2:$A$111)&lt;&gt;ROW())*($U$2:$U$111&lt;&gt;"")*($V$2:$V$111&lt;&gt;"")*($U$2:$U$111&lt;V27)*($V$2:$V$111&gt;U27))&gt;0,"CONFLITO","OK")))))</f>
        <v/>
      </c>
    </row>
    <row r="28" ht="23" customHeight="1">
      <c r="A28" s="19" t="n"/>
      <c r="B28" s="20" t="n"/>
      <c r="C28" s="21" t="n"/>
      <c r="D28" s="20" t="n"/>
      <c r="E28" s="21" t="n"/>
      <c r="F28" s="21" t="n"/>
      <c r="G28" s="20" t="n"/>
      <c r="H28" s="22" t="n"/>
      <c r="I28" s="22" t="n"/>
      <c r="J28" s="23">
        <f>IF(A28="","",IF(I28&lt;&gt;"",I28,IF(H28&lt;&gt;"",H28,"")))</f>
        <v/>
      </c>
      <c r="K28" s="24">
        <f>IF(OR(A28="",J28="",X28="Cancelado"),"",COUNTIFS($A$2:$A$111,A28,$J$2:$J$111,"&lt;"&amp;J28,$J$2:$J$111,"&lt;&gt;",$X$2:$X$111,"&lt;&gt;Cancelado")+COUNTIFS($A$2:A28,A28,$J$2:J28,J28,$X$2:X28,"&lt;&gt;Cancelado"))</f>
        <v/>
      </c>
      <c r="L28" s="25" t="n"/>
      <c r="M28" s="25" t="n"/>
      <c r="N28" s="25" t="n"/>
      <c r="O28" s="25" t="n"/>
      <c r="P28" s="24">
        <f>IF(E28="","",IF(L28&lt;&gt;"",L28,IFERROR(VLOOKUP(E28,'Parâmetros'!$A$2:$E$21,2,FALSE),"")))</f>
        <v/>
      </c>
      <c r="Q28" s="24">
        <f>IF(E28="","",IF(M28&lt;&gt;"",M28,IFERROR(VLOOKUP(E28,'Parâmetros'!$A$2:$E$21,3,FALSE),"")))</f>
        <v/>
      </c>
      <c r="R28" s="24">
        <f>IF(E28="","",IF(N28&lt;&gt;"",N28,IFERROR(VLOOKUP(E28,'Parâmetros'!$A$2:$E$21,4,FALSE),"")))</f>
        <v/>
      </c>
      <c r="S28" s="24">
        <f>IF(E28="","",IF(O28&lt;&gt;"",O28,IFERROR(VLOOKUP(E28,'Parâmetros'!$A$2:$E$21,5,FALSE),"")))</f>
        <v/>
      </c>
      <c r="T28" s="23">
        <f>IF(OR(J28="",P28=""),"",J28+P28/1440)</f>
        <v/>
      </c>
      <c r="U28" s="23">
        <f>IF(OR(T28="",Q28=""),"",T28+Q28/1440)</f>
        <v/>
      </c>
      <c r="V28" s="23">
        <f>IF(OR(U28="",R28=""),"",U28+R28/1440)</f>
        <v/>
      </c>
      <c r="W28" s="23">
        <f>IF(OR(V28="",S28=""),"",V28+S28/1440)</f>
        <v/>
      </c>
      <c r="X28" s="20" t="n"/>
      <c r="Y28" s="21" t="n"/>
      <c r="Z28" s="24">
        <f>IF(OR(H28="",I28=""),"",ROUND((I28-H28)*1440,0))</f>
        <v/>
      </c>
      <c r="AA28" s="26">
        <f>IF(A28="","",IF(B28="","Informar código",IF(COUNTIF($B$2:$B$111,B28)&gt;1,"Código duplicado",IF(X28="","Informar status",IF(X28="Cancelado","CANCELADO",IF(C28="","Informar cliente/código",IF(D28="","Informar profissional",IF(E28="","Informar serviço",IF(G28="","Informar cuba",IF(J28="","Informar horário",IF(OR(P28="",Q28="",R28="",S28=""),"Revisar durações",IF(OR(P28&lt;=0,Q28&lt;=0,R28&lt;=0,S28&lt;=0),"Duração inválida",IF(W28&gt;=1,"Término após 24:00",IF(AND(Z28&lt;&gt;"",Z28&gt;'Parâmetros'!$O$2),"Início atrasado","OK"))))))))))))))</f>
        <v/>
      </c>
      <c r="AB28" s="27">
        <f>IF(A28="","",IF(X28="Cancelado","IGNORADO",IF(OR(D28="",J28="",T28="",U28="",W28=""),"REVISAR",IF(SUMPRODUCT(($A$2:$A$111=A28)*($D$2:$D$111=D28)*($X$2:$X$111&lt;&gt;"Cancelado")*(ROW($A$2:$A$111)&lt;&gt;ROW())*($J$2:$J$111&lt;&gt;"")*($T$2:$T$111&lt;&gt;"")*($J$2:$J$111&lt;T28)*($T$2:$T$111&gt;J28))+SUMPRODUCT(($A$2:$A$111=A28)*($D$2:$D$111=D28)*($X$2:$X$111&lt;&gt;"Cancelado")*(ROW($A$2:$A$111)&lt;&gt;ROW())*($U$2:$U$111&lt;&gt;"")*($W$2:$W$111&lt;&gt;"")*($U$2:$U$111&lt;T28)*($W$2:$W$111&gt;J28))+SUMPRODUCT(($A$2:$A$111=A28)*($D$2:$D$111=D28)*($X$2:$X$111&lt;&gt;"Cancelado")*(ROW($A$2:$A$111)&lt;&gt;ROW())*($J$2:$J$111&lt;&gt;"")*($T$2:$T$111&lt;&gt;"")*($J$2:$J$111&lt;W28)*($T$2:$T$111&gt;U28))+SUMPRODUCT(($A$2:$A$111=A28)*($D$2:$D$111=D28)*($X$2:$X$111&lt;&gt;"Cancelado")*(ROW($A$2:$A$111)&lt;&gt;ROW())*($U$2:$U$111&lt;&gt;"")*($W$2:$W$111&lt;&gt;"")*($U$2:$U$111&lt;W28)*($W$2:$W$111&gt;U28))&gt;0,"CONFLITO","OK"))))</f>
        <v/>
      </c>
      <c r="AC28" s="27">
        <f>IF(A28="","",IF(X28="Cancelado","IGNORADO",IF(G28="","REVISAR",IF(OR(U28="",V28=""),"REVISAR",IF(SUMPRODUCT(($A$2:$A$111=A28)*($G$2:$G$111=G28)*($X$2:$X$111&lt;&gt;"Cancelado")*(ROW($A$2:$A$111)&lt;&gt;ROW())*($U$2:$U$111&lt;&gt;"")*($V$2:$V$111&lt;&gt;"")*($U$2:$U$111&lt;V28)*($V$2:$V$111&gt;U28))&gt;0,"CONFLITO","OK")))))</f>
        <v/>
      </c>
    </row>
    <row r="29" ht="23" customHeight="1">
      <c r="A29" s="19" t="n"/>
      <c r="B29" s="20" t="n"/>
      <c r="C29" s="21" t="n"/>
      <c r="D29" s="20" t="n"/>
      <c r="E29" s="21" t="n"/>
      <c r="F29" s="21" t="n"/>
      <c r="G29" s="20" t="n"/>
      <c r="H29" s="22" t="n"/>
      <c r="I29" s="22" t="n"/>
      <c r="J29" s="23">
        <f>IF(A29="","",IF(I29&lt;&gt;"",I29,IF(H29&lt;&gt;"",H29,"")))</f>
        <v/>
      </c>
      <c r="K29" s="24">
        <f>IF(OR(A29="",J29="",X29="Cancelado"),"",COUNTIFS($A$2:$A$111,A29,$J$2:$J$111,"&lt;"&amp;J29,$J$2:$J$111,"&lt;&gt;",$X$2:$X$111,"&lt;&gt;Cancelado")+COUNTIFS($A$2:A29,A29,$J$2:J29,J29,$X$2:X29,"&lt;&gt;Cancelado"))</f>
        <v/>
      </c>
      <c r="L29" s="25" t="n"/>
      <c r="M29" s="25" t="n"/>
      <c r="N29" s="25" t="n"/>
      <c r="O29" s="25" t="n"/>
      <c r="P29" s="24">
        <f>IF(E29="","",IF(L29&lt;&gt;"",L29,IFERROR(VLOOKUP(E29,'Parâmetros'!$A$2:$E$21,2,FALSE),"")))</f>
        <v/>
      </c>
      <c r="Q29" s="24">
        <f>IF(E29="","",IF(M29&lt;&gt;"",M29,IFERROR(VLOOKUP(E29,'Parâmetros'!$A$2:$E$21,3,FALSE),"")))</f>
        <v/>
      </c>
      <c r="R29" s="24">
        <f>IF(E29="","",IF(N29&lt;&gt;"",N29,IFERROR(VLOOKUP(E29,'Parâmetros'!$A$2:$E$21,4,FALSE),"")))</f>
        <v/>
      </c>
      <c r="S29" s="24">
        <f>IF(E29="","",IF(O29&lt;&gt;"",O29,IFERROR(VLOOKUP(E29,'Parâmetros'!$A$2:$E$21,5,FALSE),"")))</f>
        <v/>
      </c>
      <c r="T29" s="23">
        <f>IF(OR(J29="",P29=""),"",J29+P29/1440)</f>
        <v/>
      </c>
      <c r="U29" s="23">
        <f>IF(OR(T29="",Q29=""),"",T29+Q29/1440)</f>
        <v/>
      </c>
      <c r="V29" s="23">
        <f>IF(OR(U29="",R29=""),"",U29+R29/1440)</f>
        <v/>
      </c>
      <c r="W29" s="23">
        <f>IF(OR(V29="",S29=""),"",V29+S29/1440)</f>
        <v/>
      </c>
      <c r="X29" s="20" t="n"/>
      <c r="Y29" s="21" t="n"/>
      <c r="Z29" s="24">
        <f>IF(OR(H29="",I29=""),"",ROUND((I29-H29)*1440,0))</f>
        <v/>
      </c>
      <c r="AA29" s="26">
        <f>IF(A29="","",IF(B29="","Informar código",IF(COUNTIF($B$2:$B$111,B29)&gt;1,"Código duplicado",IF(X29="","Informar status",IF(X29="Cancelado","CANCELADO",IF(C29="","Informar cliente/código",IF(D29="","Informar profissional",IF(E29="","Informar serviço",IF(G29="","Informar cuba",IF(J29="","Informar horário",IF(OR(P29="",Q29="",R29="",S29=""),"Revisar durações",IF(OR(P29&lt;=0,Q29&lt;=0,R29&lt;=0,S29&lt;=0),"Duração inválida",IF(W29&gt;=1,"Término após 24:00",IF(AND(Z29&lt;&gt;"",Z29&gt;'Parâmetros'!$O$2),"Início atrasado","OK"))))))))))))))</f>
        <v/>
      </c>
      <c r="AB29" s="27">
        <f>IF(A29="","",IF(X29="Cancelado","IGNORADO",IF(OR(D29="",J29="",T29="",U29="",W29=""),"REVISAR",IF(SUMPRODUCT(($A$2:$A$111=A29)*($D$2:$D$111=D29)*($X$2:$X$111&lt;&gt;"Cancelado")*(ROW($A$2:$A$111)&lt;&gt;ROW())*($J$2:$J$111&lt;&gt;"")*($T$2:$T$111&lt;&gt;"")*($J$2:$J$111&lt;T29)*($T$2:$T$111&gt;J29))+SUMPRODUCT(($A$2:$A$111=A29)*($D$2:$D$111=D29)*($X$2:$X$111&lt;&gt;"Cancelado")*(ROW($A$2:$A$111)&lt;&gt;ROW())*($U$2:$U$111&lt;&gt;"")*($W$2:$W$111&lt;&gt;"")*($U$2:$U$111&lt;T29)*($W$2:$W$111&gt;J29))+SUMPRODUCT(($A$2:$A$111=A29)*($D$2:$D$111=D29)*($X$2:$X$111&lt;&gt;"Cancelado")*(ROW($A$2:$A$111)&lt;&gt;ROW())*($J$2:$J$111&lt;&gt;"")*($T$2:$T$111&lt;&gt;"")*($J$2:$J$111&lt;W29)*($T$2:$T$111&gt;U29))+SUMPRODUCT(($A$2:$A$111=A29)*($D$2:$D$111=D29)*($X$2:$X$111&lt;&gt;"Cancelado")*(ROW($A$2:$A$111)&lt;&gt;ROW())*($U$2:$U$111&lt;&gt;"")*($W$2:$W$111&lt;&gt;"")*($U$2:$U$111&lt;W29)*($W$2:$W$111&gt;U29))&gt;0,"CONFLITO","OK"))))</f>
        <v/>
      </c>
      <c r="AC29" s="27">
        <f>IF(A29="","",IF(X29="Cancelado","IGNORADO",IF(G29="","REVISAR",IF(OR(U29="",V29=""),"REVISAR",IF(SUMPRODUCT(($A$2:$A$111=A29)*($G$2:$G$111=G29)*($X$2:$X$111&lt;&gt;"Cancelado")*(ROW($A$2:$A$111)&lt;&gt;ROW())*($U$2:$U$111&lt;&gt;"")*($V$2:$V$111&lt;&gt;"")*($U$2:$U$111&lt;V29)*($V$2:$V$111&gt;U29))&gt;0,"CONFLITO","OK")))))</f>
        <v/>
      </c>
    </row>
    <row r="30" ht="23" customHeight="1">
      <c r="A30" s="19" t="n"/>
      <c r="B30" s="20" t="n"/>
      <c r="C30" s="21" t="n"/>
      <c r="D30" s="20" t="n"/>
      <c r="E30" s="21" t="n"/>
      <c r="F30" s="21" t="n"/>
      <c r="G30" s="20" t="n"/>
      <c r="H30" s="22" t="n"/>
      <c r="I30" s="22" t="n"/>
      <c r="J30" s="23">
        <f>IF(A30="","",IF(I30&lt;&gt;"",I30,IF(H30&lt;&gt;"",H30,"")))</f>
        <v/>
      </c>
      <c r="K30" s="24">
        <f>IF(OR(A30="",J30="",X30="Cancelado"),"",COUNTIFS($A$2:$A$111,A30,$J$2:$J$111,"&lt;"&amp;J30,$J$2:$J$111,"&lt;&gt;",$X$2:$X$111,"&lt;&gt;Cancelado")+COUNTIFS($A$2:A30,A30,$J$2:J30,J30,$X$2:X30,"&lt;&gt;Cancelado"))</f>
        <v/>
      </c>
      <c r="L30" s="25" t="n"/>
      <c r="M30" s="25" t="n"/>
      <c r="N30" s="25" t="n"/>
      <c r="O30" s="25" t="n"/>
      <c r="P30" s="24">
        <f>IF(E30="","",IF(L30&lt;&gt;"",L30,IFERROR(VLOOKUP(E30,'Parâmetros'!$A$2:$E$21,2,FALSE),"")))</f>
        <v/>
      </c>
      <c r="Q30" s="24">
        <f>IF(E30="","",IF(M30&lt;&gt;"",M30,IFERROR(VLOOKUP(E30,'Parâmetros'!$A$2:$E$21,3,FALSE),"")))</f>
        <v/>
      </c>
      <c r="R30" s="24">
        <f>IF(E30="","",IF(N30&lt;&gt;"",N30,IFERROR(VLOOKUP(E30,'Parâmetros'!$A$2:$E$21,4,FALSE),"")))</f>
        <v/>
      </c>
      <c r="S30" s="24">
        <f>IF(E30="","",IF(O30&lt;&gt;"",O30,IFERROR(VLOOKUP(E30,'Parâmetros'!$A$2:$E$21,5,FALSE),"")))</f>
        <v/>
      </c>
      <c r="T30" s="23">
        <f>IF(OR(J30="",P30=""),"",J30+P30/1440)</f>
        <v/>
      </c>
      <c r="U30" s="23">
        <f>IF(OR(T30="",Q30=""),"",T30+Q30/1440)</f>
        <v/>
      </c>
      <c r="V30" s="23">
        <f>IF(OR(U30="",R30=""),"",U30+R30/1440)</f>
        <v/>
      </c>
      <c r="W30" s="23">
        <f>IF(OR(V30="",S30=""),"",V30+S30/1440)</f>
        <v/>
      </c>
      <c r="X30" s="20" t="n"/>
      <c r="Y30" s="21" t="n"/>
      <c r="Z30" s="24">
        <f>IF(OR(H30="",I30=""),"",ROUND((I30-H30)*1440,0))</f>
        <v/>
      </c>
      <c r="AA30" s="26">
        <f>IF(A30="","",IF(B30="","Informar código",IF(COUNTIF($B$2:$B$111,B30)&gt;1,"Código duplicado",IF(X30="","Informar status",IF(X30="Cancelado","CANCELADO",IF(C30="","Informar cliente/código",IF(D30="","Informar profissional",IF(E30="","Informar serviço",IF(G30="","Informar cuba",IF(J30="","Informar horário",IF(OR(P30="",Q30="",R30="",S30=""),"Revisar durações",IF(OR(P30&lt;=0,Q30&lt;=0,R30&lt;=0,S30&lt;=0),"Duração inválida",IF(W30&gt;=1,"Término após 24:00",IF(AND(Z30&lt;&gt;"",Z30&gt;'Parâmetros'!$O$2),"Início atrasado","OK"))))))))))))))</f>
        <v/>
      </c>
      <c r="AB30" s="27">
        <f>IF(A30="","",IF(X30="Cancelado","IGNORADO",IF(OR(D30="",J30="",T30="",U30="",W30=""),"REVISAR",IF(SUMPRODUCT(($A$2:$A$111=A30)*($D$2:$D$111=D30)*($X$2:$X$111&lt;&gt;"Cancelado")*(ROW($A$2:$A$111)&lt;&gt;ROW())*($J$2:$J$111&lt;&gt;"")*($T$2:$T$111&lt;&gt;"")*($J$2:$J$111&lt;T30)*($T$2:$T$111&gt;J30))+SUMPRODUCT(($A$2:$A$111=A30)*($D$2:$D$111=D30)*($X$2:$X$111&lt;&gt;"Cancelado")*(ROW($A$2:$A$111)&lt;&gt;ROW())*($U$2:$U$111&lt;&gt;"")*($W$2:$W$111&lt;&gt;"")*($U$2:$U$111&lt;T30)*($W$2:$W$111&gt;J30))+SUMPRODUCT(($A$2:$A$111=A30)*($D$2:$D$111=D30)*($X$2:$X$111&lt;&gt;"Cancelado")*(ROW($A$2:$A$111)&lt;&gt;ROW())*($J$2:$J$111&lt;&gt;"")*($T$2:$T$111&lt;&gt;"")*($J$2:$J$111&lt;W30)*($T$2:$T$111&gt;U30))+SUMPRODUCT(($A$2:$A$111=A30)*($D$2:$D$111=D30)*($X$2:$X$111&lt;&gt;"Cancelado")*(ROW($A$2:$A$111)&lt;&gt;ROW())*($U$2:$U$111&lt;&gt;"")*($W$2:$W$111&lt;&gt;"")*($U$2:$U$111&lt;W30)*($W$2:$W$111&gt;U30))&gt;0,"CONFLITO","OK"))))</f>
        <v/>
      </c>
      <c r="AC30" s="27">
        <f>IF(A30="","",IF(X30="Cancelado","IGNORADO",IF(G30="","REVISAR",IF(OR(U30="",V30=""),"REVISAR",IF(SUMPRODUCT(($A$2:$A$111=A30)*($G$2:$G$111=G30)*($X$2:$X$111&lt;&gt;"Cancelado")*(ROW($A$2:$A$111)&lt;&gt;ROW())*($U$2:$U$111&lt;&gt;"")*($V$2:$V$111&lt;&gt;"")*($U$2:$U$111&lt;V30)*($V$2:$V$111&gt;U30))&gt;0,"CONFLITO","OK")))))</f>
        <v/>
      </c>
    </row>
    <row r="31" ht="23" customHeight="1">
      <c r="A31" s="19" t="n"/>
      <c r="B31" s="20" t="n"/>
      <c r="C31" s="21" t="n"/>
      <c r="D31" s="20" t="n"/>
      <c r="E31" s="21" t="n"/>
      <c r="F31" s="21" t="n"/>
      <c r="G31" s="20" t="n"/>
      <c r="H31" s="22" t="n"/>
      <c r="I31" s="22" t="n"/>
      <c r="J31" s="23">
        <f>IF(A31="","",IF(I31&lt;&gt;"",I31,IF(H31&lt;&gt;"",H31,"")))</f>
        <v/>
      </c>
      <c r="K31" s="24">
        <f>IF(OR(A31="",J31="",X31="Cancelado"),"",COUNTIFS($A$2:$A$111,A31,$J$2:$J$111,"&lt;"&amp;J31,$J$2:$J$111,"&lt;&gt;",$X$2:$X$111,"&lt;&gt;Cancelado")+COUNTIFS($A$2:A31,A31,$J$2:J31,J31,$X$2:X31,"&lt;&gt;Cancelado"))</f>
        <v/>
      </c>
      <c r="L31" s="25" t="n"/>
      <c r="M31" s="25" t="n"/>
      <c r="N31" s="25" t="n"/>
      <c r="O31" s="25" t="n"/>
      <c r="P31" s="24">
        <f>IF(E31="","",IF(L31&lt;&gt;"",L31,IFERROR(VLOOKUP(E31,'Parâmetros'!$A$2:$E$21,2,FALSE),"")))</f>
        <v/>
      </c>
      <c r="Q31" s="24">
        <f>IF(E31="","",IF(M31&lt;&gt;"",M31,IFERROR(VLOOKUP(E31,'Parâmetros'!$A$2:$E$21,3,FALSE),"")))</f>
        <v/>
      </c>
      <c r="R31" s="24">
        <f>IF(E31="","",IF(N31&lt;&gt;"",N31,IFERROR(VLOOKUP(E31,'Parâmetros'!$A$2:$E$21,4,FALSE),"")))</f>
        <v/>
      </c>
      <c r="S31" s="24">
        <f>IF(E31="","",IF(O31&lt;&gt;"",O31,IFERROR(VLOOKUP(E31,'Parâmetros'!$A$2:$E$21,5,FALSE),"")))</f>
        <v/>
      </c>
      <c r="T31" s="23">
        <f>IF(OR(J31="",P31=""),"",J31+P31/1440)</f>
        <v/>
      </c>
      <c r="U31" s="23">
        <f>IF(OR(T31="",Q31=""),"",T31+Q31/1440)</f>
        <v/>
      </c>
      <c r="V31" s="23">
        <f>IF(OR(U31="",R31=""),"",U31+R31/1440)</f>
        <v/>
      </c>
      <c r="W31" s="23">
        <f>IF(OR(V31="",S31=""),"",V31+S31/1440)</f>
        <v/>
      </c>
      <c r="X31" s="20" t="n"/>
      <c r="Y31" s="21" t="n"/>
      <c r="Z31" s="24">
        <f>IF(OR(H31="",I31=""),"",ROUND((I31-H31)*1440,0))</f>
        <v/>
      </c>
      <c r="AA31" s="26">
        <f>IF(A31="","",IF(B31="","Informar código",IF(COUNTIF($B$2:$B$111,B31)&gt;1,"Código duplicado",IF(X31="","Informar status",IF(X31="Cancelado","CANCELADO",IF(C31="","Informar cliente/código",IF(D31="","Informar profissional",IF(E31="","Informar serviço",IF(G31="","Informar cuba",IF(J31="","Informar horário",IF(OR(P31="",Q31="",R31="",S31=""),"Revisar durações",IF(OR(P31&lt;=0,Q31&lt;=0,R31&lt;=0,S31&lt;=0),"Duração inválida",IF(W31&gt;=1,"Término após 24:00",IF(AND(Z31&lt;&gt;"",Z31&gt;'Parâmetros'!$O$2),"Início atrasado","OK"))))))))))))))</f>
        <v/>
      </c>
      <c r="AB31" s="27">
        <f>IF(A31="","",IF(X31="Cancelado","IGNORADO",IF(OR(D31="",J31="",T31="",U31="",W31=""),"REVISAR",IF(SUMPRODUCT(($A$2:$A$111=A31)*($D$2:$D$111=D31)*($X$2:$X$111&lt;&gt;"Cancelado")*(ROW($A$2:$A$111)&lt;&gt;ROW())*($J$2:$J$111&lt;&gt;"")*($T$2:$T$111&lt;&gt;"")*($J$2:$J$111&lt;T31)*($T$2:$T$111&gt;J31))+SUMPRODUCT(($A$2:$A$111=A31)*($D$2:$D$111=D31)*($X$2:$X$111&lt;&gt;"Cancelado")*(ROW($A$2:$A$111)&lt;&gt;ROW())*($U$2:$U$111&lt;&gt;"")*($W$2:$W$111&lt;&gt;"")*($U$2:$U$111&lt;T31)*($W$2:$W$111&gt;J31))+SUMPRODUCT(($A$2:$A$111=A31)*($D$2:$D$111=D31)*($X$2:$X$111&lt;&gt;"Cancelado")*(ROW($A$2:$A$111)&lt;&gt;ROW())*($J$2:$J$111&lt;&gt;"")*($T$2:$T$111&lt;&gt;"")*($J$2:$J$111&lt;W31)*($T$2:$T$111&gt;U31))+SUMPRODUCT(($A$2:$A$111=A31)*($D$2:$D$111=D31)*($X$2:$X$111&lt;&gt;"Cancelado")*(ROW($A$2:$A$111)&lt;&gt;ROW())*($U$2:$U$111&lt;&gt;"")*($W$2:$W$111&lt;&gt;"")*($U$2:$U$111&lt;W31)*($W$2:$W$111&gt;U31))&gt;0,"CONFLITO","OK"))))</f>
        <v/>
      </c>
      <c r="AC31" s="27">
        <f>IF(A31="","",IF(X31="Cancelado","IGNORADO",IF(G31="","REVISAR",IF(OR(U31="",V31=""),"REVISAR",IF(SUMPRODUCT(($A$2:$A$111=A31)*($G$2:$G$111=G31)*($X$2:$X$111&lt;&gt;"Cancelado")*(ROW($A$2:$A$111)&lt;&gt;ROW())*($U$2:$U$111&lt;&gt;"")*($V$2:$V$111&lt;&gt;"")*($U$2:$U$111&lt;V31)*($V$2:$V$111&gt;U31))&gt;0,"CONFLITO","OK")))))</f>
        <v/>
      </c>
    </row>
    <row r="32" ht="23" customHeight="1">
      <c r="A32" s="19" t="n"/>
      <c r="B32" s="20" t="n"/>
      <c r="C32" s="21" t="n"/>
      <c r="D32" s="20" t="n"/>
      <c r="E32" s="21" t="n"/>
      <c r="F32" s="21" t="n"/>
      <c r="G32" s="20" t="n"/>
      <c r="H32" s="22" t="n"/>
      <c r="I32" s="22" t="n"/>
      <c r="J32" s="23">
        <f>IF(A32="","",IF(I32&lt;&gt;"",I32,IF(H32&lt;&gt;"",H32,"")))</f>
        <v/>
      </c>
      <c r="K32" s="24">
        <f>IF(OR(A32="",J32="",X32="Cancelado"),"",COUNTIFS($A$2:$A$111,A32,$J$2:$J$111,"&lt;"&amp;J32,$J$2:$J$111,"&lt;&gt;",$X$2:$X$111,"&lt;&gt;Cancelado")+COUNTIFS($A$2:A32,A32,$J$2:J32,J32,$X$2:X32,"&lt;&gt;Cancelado"))</f>
        <v/>
      </c>
      <c r="L32" s="25" t="n"/>
      <c r="M32" s="25" t="n"/>
      <c r="N32" s="25" t="n"/>
      <c r="O32" s="25" t="n"/>
      <c r="P32" s="24">
        <f>IF(E32="","",IF(L32&lt;&gt;"",L32,IFERROR(VLOOKUP(E32,'Parâmetros'!$A$2:$E$21,2,FALSE),"")))</f>
        <v/>
      </c>
      <c r="Q32" s="24">
        <f>IF(E32="","",IF(M32&lt;&gt;"",M32,IFERROR(VLOOKUP(E32,'Parâmetros'!$A$2:$E$21,3,FALSE),"")))</f>
        <v/>
      </c>
      <c r="R32" s="24">
        <f>IF(E32="","",IF(N32&lt;&gt;"",N32,IFERROR(VLOOKUP(E32,'Parâmetros'!$A$2:$E$21,4,FALSE),"")))</f>
        <v/>
      </c>
      <c r="S32" s="24">
        <f>IF(E32="","",IF(O32&lt;&gt;"",O32,IFERROR(VLOOKUP(E32,'Parâmetros'!$A$2:$E$21,5,FALSE),"")))</f>
        <v/>
      </c>
      <c r="T32" s="23">
        <f>IF(OR(J32="",P32=""),"",J32+P32/1440)</f>
        <v/>
      </c>
      <c r="U32" s="23">
        <f>IF(OR(T32="",Q32=""),"",T32+Q32/1440)</f>
        <v/>
      </c>
      <c r="V32" s="23">
        <f>IF(OR(U32="",R32=""),"",U32+R32/1440)</f>
        <v/>
      </c>
      <c r="W32" s="23">
        <f>IF(OR(V32="",S32=""),"",V32+S32/1440)</f>
        <v/>
      </c>
      <c r="X32" s="20" t="n"/>
      <c r="Y32" s="21" t="n"/>
      <c r="Z32" s="24">
        <f>IF(OR(H32="",I32=""),"",ROUND((I32-H32)*1440,0))</f>
        <v/>
      </c>
      <c r="AA32" s="26">
        <f>IF(A32="","",IF(B32="","Informar código",IF(COUNTIF($B$2:$B$111,B32)&gt;1,"Código duplicado",IF(X32="","Informar status",IF(X32="Cancelado","CANCELADO",IF(C32="","Informar cliente/código",IF(D32="","Informar profissional",IF(E32="","Informar serviço",IF(G32="","Informar cuba",IF(J32="","Informar horário",IF(OR(P32="",Q32="",R32="",S32=""),"Revisar durações",IF(OR(P32&lt;=0,Q32&lt;=0,R32&lt;=0,S32&lt;=0),"Duração inválida",IF(W32&gt;=1,"Término após 24:00",IF(AND(Z32&lt;&gt;"",Z32&gt;'Parâmetros'!$O$2),"Início atrasado","OK"))))))))))))))</f>
        <v/>
      </c>
      <c r="AB32" s="27">
        <f>IF(A32="","",IF(X32="Cancelado","IGNORADO",IF(OR(D32="",J32="",T32="",U32="",W32=""),"REVISAR",IF(SUMPRODUCT(($A$2:$A$111=A32)*($D$2:$D$111=D32)*($X$2:$X$111&lt;&gt;"Cancelado")*(ROW($A$2:$A$111)&lt;&gt;ROW())*($J$2:$J$111&lt;&gt;"")*($T$2:$T$111&lt;&gt;"")*($J$2:$J$111&lt;T32)*($T$2:$T$111&gt;J32))+SUMPRODUCT(($A$2:$A$111=A32)*($D$2:$D$111=D32)*($X$2:$X$111&lt;&gt;"Cancelado")*(ROW($A$2:$A$111)&lt;&gt;ROW())*($U$2:$U$111&lt;&gt;"")*($W$2:$W$111&lt;&gt;"")*($U$2:$U$111&lt;T32)*($W$2:$W$111&gt;J32))+SUMPRODUCT(($A$2:$A$111=A32)*($D$2:$D$111=D32)*($X$2:$X$111&lt;&gt;"Cancelado")*(ROW($A$2:$A$111)&lt;&gt;ROW())*($J$2:$J$111&lt;&gt;"")*($T$2:$T$111&lt;&gt;"")*($J$2:$J$111&lt;W32)*($T$2:$T$111&gt;U32))+SUMPRODUCT(($A$2:$A$111=A32)*($D$2:$D$111=D32)*($X$2:$X$111&lt;&gt;"Cancelado")*(ROW($A$2:$A$111)&lt;&gt;ROW())*($U$2:$U$111&lt;&gt;"")*($W$2:$W$111&lt;&gt;"")*($U$2:$U$111&lt;W32)*($W$2:$W$111&gt;U32))&gt;0,"CONFLITO","OK"))))</f>
        <v/>
      </c>
      <c r="AC32" s="27">
        <f>IF(A32="","",IF(X32="Cancelado","IGNORADO",IF(G32="","REVISAR",IF(OR(U32="",V32=""),"REVISAR",IF(SUMPRODUCT(($A$2:$A$111=A32)*($G$2:$G$111=G32)*($X$2:$X$111&lt;&gt;"Cancelado")*(ROW($A$2:$A$111)&lt;&gt;ROW())*($U$2:$U$111&lt;&gt;"")*($V$2:$V$111&lt;&gt;"")*($U$2:$U$111&lt;V32)*($V$2:$V$111&gt;U32))&gt;0,"CONFLITO","OK")))))</f>
        <v/>
      </c>
    </row>
    <row r="33" ht="23" customHeight="1">
      <c r="A33" s="19" t="n"/>
      <c r="B33" s="20" t="n"/>
      <c r="C33" s="21" t="n"/>
      <c r="D33" s="20" t="n"/>
      <c r="E33" s="21" t="n"/>
      <c r="F33" s="21" t="n"/>
      <c r="G33" s="20" t="n"/>
      <c r="H33" s="22" t="n"/>
      <c r="I33" s="22" t="n"/>
      <c r="J33" s="23">
        <f>IF(A33="","",IF(I33&lt;&gt;"",I33,IF(H33&lt;&gt;"",H33,"")))</f>
        <v/>
      </c>
      <c r="K33" s="24">
        <f>IF(OR(A33="",J33="",X33="Cancelado"),"",COUNTIFS($A$2:$A$111,A33,$J$2:$J$111,"&lt;"&amp;J33,$J$2:$J$111,"&lt;&gt;",$X$2:$X$111,"&lt;&gt;Cancelado")+COUNTIFS($A$2:A33,A33,$J$2:J33,J33,$X$2:X33,"&lt;&gt;Cancelado"))</f>
        <v/>
      </c>
      <c r="L33" s="25" t="n"/>
      <c r="M33" s="25" t="n"/>
      <c r="N33" s="25" t="n"/>
      <c r="O33" s="25" t="n"/>
      <c r="P33" s="24">
        <f>IF(E33="","",IF(L33&lt;&gt;"",L33,IFERROR(VLOOKUP(E33,'Parâmetros'!$A$2:$E$21,2,FALSE),"")))</f>
        <v/>
      </c>
      <c r="Q33" s="24">
        <f>IF(E33="","",IF(M33&lt;&gt;"",M33,IFERROR(VLOOKUP(E33,'Parâmetros'!$A$2:$E$21,3,FALSE),"")))</f>
        <v/>
      </c>
      <c r="R33" s="24">
        <f>IF(E33="","",IF(N33&lt;&gt;"",N33,IFERROR(VLOOKUP(E33,'Parâmetros'!$A$2:$E$21,4,FALSE),"")))</f>
        <v/>
      </c>
      <c r="S33" s="24">
        <f>IF(E33="","",IF(O33&lt;&gt;"",O33,IFERROR(VLOOKUP(E33,'Parâmetros'!$A$2:$E$21,5,FALSE),"")))</f>
        <v/>
      </c>
      <c r="T33" s="23">
        <f>IF(OR(J33="",P33=""),"",J33+P33/1440)</f>
        <v/>
      </c>
      <c r="U33" s="23">
        <f>IF(OR(T33="",Q33=""),"",T33+Q33/1440)</f>
        <v/>
      </c>
      <c r="V33" s="23">
        <f>IF(OR(U33="",R33=""),"",U33+R33/1440)</f>
        <v/>
      </c>
      <c r="W33" s="23">
        <f>IF(OR(V33="",S33=""),"",V33+S33/1440)</f>
        <v/>
      </c>
      <c r="X33" s="20" t="n"/>
      <c r="Y33" s="21" t="n"/>
      <c r="Z33" s="24">
        <f>IF(OR(H33="",I33=""),"",ROUND((I33-H33)*1440,0))</f>
        <v/>
      </c>
      <c r="AA33" s="26">
        <f>IF(A33="","",IF(B33="","Informar código",IF(COUNTIF($B$2:$B$111,B33)&gt;1,"Código duplicado",IF(X33="","Informar status",IF(X33="Cancelado","CANCELADO",IF(C33="","Informar cliente/código",IF(D33="","Informar profissional",IF(E33="","Informar serviço",IF(G33="","Informar cuba",IF(J33="","Informar horário",IF(OR(P33="",Q33="",R33="",S33=""),"Revisar durações",IF(OR(P33&lt;=0,Q33&lt;=0,R33&lt;=0,S33&lt;=0),"Duração inválida",IF(W33&gt;=1,"Término após 24:00",IF(AND(Z33&lt;&gt;"",Z33&gt;'Parâmetros'!$O$2),"Início atrasado","OK"))))))))))))))</f>
        <v/>
      </c>
      <c r="AB33" s="27">
        <f>IF(A33="","",IF(X33="Cancelado","IGNORADO",IF(OR(D33="",J33="",T33="",U33="",W33=""),"REVISAR",IF(SUMPRODUCT(($A$2:$A$111=A33)*($D$2:$D$111=D33)*($X$2:$X$111&lt;&gt;"Cancelado")*(ROW($A$2:$A$111)&lt;&gt;ROW())*($J$2:$J$111&lt;&gt;"")*($T$2:$T$111&lt;&gt;"")*($J$2:$J$111&lt;T33)*($T$2:$T$111&gt;J33))+SUMPRODUCT(($A$2:$A$111=A33)*($D$2:$D$111=D33)*($X$2:$X$111&lt;&gt;"Cancelado")*(ROW($A$2:$A$111)&lt;&gt;ROW())*($U$2:$U$111&lt;&gt;"")*($W$2:$W$111&lt;&gt;"")*($U$2:$U$111&lt;T33)*($W$2:$W$111&gt;J33))+SUMPRODUCT(($A$2:$A$111=A33)*($D$2:$D$111=D33)*($X$2:$X$111&lt;&gt;"Cancelado")*(ROW($A$2:$A$111)&lt;&gt;ROW())*($J$2:$J$111&lt;&gt;"")*($T$2:$T$111&lt;&gt;"")*($J$2:$J$111&lt;W33)*($T$2:$T$111&gt;U33))+SUMPRODUCT(($A$2:$A$111=A33)*($D$2:$D$111=D33)*($X$2:$X$111&lt;&gt;"Cancelado")*(ROW($A$2:$A$111)&lt;&gt;ROW())*($U$2:$U$111&lt;&gt;"")*($W$2:$W$111&lt;&gt;"")*($U$2:$U$111&lt;W33)*($W$2:$W$111&gt;U33))&gt;0,"CONFLITO","OK"))))</f>
        <v/>
      </c>
      <c r="AC33" s="27">
        <f>IF(A33="","",IF(X33="Cancelado","IGNORADO",IF(G33="","REVISAR",IF(OR(U33="",V33=""),"REVISAR",IF(SUMPRODUCT(($A$2:$A$111=A33)*($G$2:$G$111=G33)*($X$2:$X$111&lt;&gt;"Cancelado")*(ROW($A$2:$A$111)&lt;&gt;ROW())*($U$2:$U$111&lt;&gt;"")*($V$2:$V$111&lt;&gt;"")*($U$2:$U$111&lt;V33)*($V$2:$V$111&gt;U33))&gt;0,"CONFLITO","OK")))))</f>
        <v/>
      </c>
    </row>
    <row r="34" ht="23" customHeight="1">
      <c r="A34" s="19" t="n"/>
      <c r="B34" s="20" t="n"/>
      <c r="C34" s="21" t="n"/>
      <c r="D34" s="20" t="n"/>
      <c r="E34" s="21" t="n"/>
      <c r="F34" s="21" t="n"/>
      <c r="G34" s="20" t="n"/>
      <c r="H34" s="22" t="n"/>
      <c r="I34" s="22" t="n"/>
      <c r="J34" s="23">
        <f>IF(A34="","",IF(I34&lt;&gt;"",I34,IF(H34&lt;&gt;"",H34,"")))</f>
        <v/>
      </c>
      <c r="K34" s="24">
        <f>IF(OR(A34="",J34="",X34="Cancelado"),"",COUNTIFS($A$2:$A$111,A34,$J$2:$J$111,"&lt;"&amp;J34,$J$2:$J$111,"&lt;&gt;",$X$2:$X$111,"&lt;&gt;Cancelado")+COUNTIFS($A$2:A34,A34,$J$2:J34,J34,$X$2:X34,"&lt;&gt;Cancelado"))</f>
        <v/>
      </c>
      <c r="L34" s="25" t="n"/>
      <c r="M34" s="25" t="n"/>
      <c r="N34" s="25" t="n"/>
      <c r="O34" s="25" t="n"/>
      <c r="P34" s="24">
        <f>IF(E34="","",IF(L34&lt;&gt;"",L34,IFERROR(VLOOKUP(E34,'Parâmetros'!$A$2:$E$21,2,FALSE),"")))</f>
        <v/>
      </c>
      <c r="Q34" s="24">
        <f>IF(E34="","",IF(M34&lt;&gt;"",M34,IFERROR(VLOOKUP(E34,'Parâmetros'!$A$2:$E$21,3,FALSE),"")))</f>
        <v/>
      </c>
      <c r="R34" s="24">
        <f>IF(E34="","",IF(N34&lt;&gt;"",N34,IFERROR(VLOOKUP(E34,'Parâmetros'!$A$2:$E$21,4,FALSE),"")))</f>
        <v/>
      </c>
      <c r="S34" s="24">
        <f>IF(E34="","",IF(O34&lt;&gt;"",O34,IFERROR(VLOOKUP(E34,'Parâmetros'!$A$2:$E$21,5,FALSE),"")))</f>
        <v/>
      </c>
      <c r="T34" s="23">
        <f>IF(OR(J34="",P34=""),"",J34+P34/1440)</f>
        <v/>
      </c>
      <c r="U34" s="23">
        <f>IF(OR(T34="",Q34=""),"",T34+Q34/1440)</f>
        <v/>
      </c>
      <c r="V34" s="23">
        <f>IF(OR(U34="",R34=""),"",U34+R34/1440)</f>
        <v/>
      </c>
      <c r="W34" s="23">
        <f>IF(OR(V34="",S34=""),"",V34+S34/1440)</f>
        <v/>
      </c>
      <c r="X34" s="20" t="n"/>
      <c r="Y34" s="21" t="n"/>
      <c r="Z34" s="24">
        <f>IF(OR(H34="",I34=""),"",ROUND((I34-H34)*1440,0))</f>
        <v/>
      </c>
      <c r="AA34" s="26">
        <f>IF(A34="","",IF(B34="","Informar código",IF(COUNTIF($B$2:$B$111,B34)&gt;1,"Código duplicado",IF(X34="","Informar status",IF(X34="Cancelado","CANCELADO",IF(C34="","Informar cliente/código",IF(D34="","Informar profissional",IF(E34="","Informar serviço",IF(G34="","Informar cuba",IF(J34="","Informar horário",IF(OR(P34="",Q34="",R34="",S34=""),"Revisar durações",IF(OR(P34&lt;=0,Q34&lt;=0,R34&lt;=0,S34&lt;=0),"Duração inválida",IF(W34&gt;=1,"Término após 24:00",IF(AND(Z34&lt;&gt;"",Z34&gt;'Parâmetros'!$O$2),"Início atrasado","OK"))))))))))))))</f>
        <v/>
      </c>
      <c r="AB34" s="27">
        <f>IF(A34="","",IF(X34="Cancelado","IGNORADO",IF(OR(D34="",J34="",T34="",U34="",W34=""),"REVISAR",IF(SUMPRODUCT(($A$2:$A$111=A34)*($D$2:$D$111=D34)*($X$2:$X$111&lt;&gt;"Cancelado")*(ROW($A$2:$A$111)&lt;&gt;ROW())*($J$2:$J$111&lt;&gt;"")*($T$2:$T$111&lt;&gt;"")*($J$2:$J$111&lt;T34)*($T$2:$T$111&gt;J34))+SUMPRODUCT(($A$2:$A$111=A34)*($D$2:$D$111=D34)*($X$2:$X$111&lt;&gt;"Cancelado")*(ROW($A$2:$A$111)&lt;&gt;ROW())*($U$2:$U$111&lt;&gt;"")*($W$2:$W$111&lt;&gt;"")*($U$2:$U$111&lt;T34)*($W$2:$W$111&gt;J34))+SUMPRODUCT(($A$2:$A$111=A34)*($D$2:$D$111=D34)*($X$2:$X$111&lt;&gt;"Cancelado")*(ROW($A$2:$A$111)&lt;&gt;ROW())*($J$2:$J$111&lt;&gt;"")*($T$2:$T$111&lt;&gt;"")*($J$2:$J$111&lt;W34)*($T$2:$T$111&gt;U34))+SUMPRODUCT(($A$2:$A$111=A34)*($D$2:$D$111=D34)*($X$2:$X$111&lt;&gt;"Cancelado")*(ROW($A$2:$A$111)&lt;&gt;ROW())*($U$2:$U$111&lt;&gt;"")*($W$2:$W$111&lt;&gt;"")*($U$2:$U$111&lt;W34)*($W$2:$W$111&gt;U34))&gt;0,"CONFLITO","OK"))))</f>
        <v/>
      </c>
      <c r="AC34" s="27">
        <f>IF(A34="","",IF(X34="Cancelado","IGNORADO",IF(G34="","REVISAR",IF(OR(U34="",V34=""),"REVISAR",IF(SUMPRODUCT(($A$2:$A$111=A34)*($G$2:$G$111=G34)*($X$2:$X$111&lt;&gt;"Cancelado")*(ROW($A$2:$A$111)&lt;&gt;ROW())*($U$2:$U$111&lt;&gt;"")*($V$2:$V$111&lt;&gt;"")*($U$2:$U$111&lt;V34)*($V$2:$V$111&gt;U34))&gt;0,"CONFLITO","OK")))))</f>
        <v/>
      </c>
    </row>
    <row r="35" ht="23" customHeight="1">
      <c r="A35" s="19" t="n"/>
      <c r="B35" s="20" t="n"/>
      <c r="C35" s="21" t="n"/>
      <c r="D35" s="20" t="n"/>
      <c r="E35" s="21" t="n"/>
      <c r="F35" s="21" t="n"/>
      <c r="G35" s="20" t="n"/>
      <c r="H35" s="22" t="n"/>
      <c r="I35" s="22" t="n"/>
      <c r="J35" s="23">
        <f>IF(A35="","",IF(I35&lt;&gt;"",I35,IF(H35&lt;&gt;"",H35,"")))</f>
        <v/>
      </c>
      <c r="K35" s="24">
        <f>IF(OR(A35="",J35="",X35="Cancelado"),"",COUNTIFS($A$2:$A$111,A35,$J$2:$J$111,"&lt;"&amp;J35,$J$2:$J$111,"&lt;&gt;",$X$2:$X$111,"&lt;&gt;Cancelado")+COUNTIFS($A$2:A35,A35,$J$2:J35,J35,$X$2:X35,"&lt;&gt;Cancelado"))</f>
        <v/>
      </c>
      <c r="L35" s="25" t="n"/>
      <c r="M35" s="25" t="n"/>
      <c r="N35" s="25" t="n"/>
      <c r="O35" s="25" t="n"/>
      <c r="P35" s="24">
        <f>IF(E35="","",IF(L35&lt;&gt;"",L35,IFERROR(VLOOKUP(E35,'Parâmetros'!$A$2:$E$21,2,FALSE),"")))</f>
        <v/>
      </c>
      <c r="Q35" s="24">
        <f>IF(E35="","",IF(M35&lt;&gt;"",M35,IFERROR(VLOOKUP(E35,'Parâmetros'!$A$2:$E$21,3,FALSE),"")))</f>
        <v/>
      </c>
      <c r="R35" s="24">
        <f>IF(E35="","",IF(N35&lt;&gt;"",N35,IFERROR(VLOOKUP(E35,'Parâmetros'!$A$2:$E$21,4,FALSE),"")))</f>
        <v/>
      </c>
      <c r="S35" s="24">
        <f>IF(E35="","",IF(O35&lt;&gt;"",O35,IFERROR(VLOOKUP(E35,'Parâmetros'!$A$2:$E$21,5,FALSE),"")))</f>
        <v/>
      </c>
      <c r="T35" s="23">
        <f>IF(OR(J35="",P35=""),"",J35+P35/1440)</f>
        <v/>
      </c>
      <c r="U35" s="23">
        <f>IF(OR(T35="",Q35=""),"",T35+Q35/1440)</f>
        <v/>
      </c>
      <c r="V35" s="23">
        <f>IF(OR(U35="",R35=""),"",U35+R35/1440)</f>
        <v/>
      </c>
      <c r="W35" s="23">
        <f>IF(OR(V35="",S35=""),"",V35+S35/1440)</f>
        <v/>
      </c>
      <c r="X35" s="20" t="n"/>
      <c r="Y35" s="21" t="n"/>
      <c r="Z35" s="24">
        <f>IF(OR(H35="",I35=""),"",ROUND((I35-H35)*1440,0))</f>
        <v/>
      </c>
      <c r="AA35" s="26">
        <f>IF(A35="","",IF(B35="","Informar código",IF(COUNTIF($B$2:$B$111,B35)&gt;1,"Código duplicado",IF(X35="","Informar status",IF(X35="Cancelado","CANCELADO",IF(C35="","Informar cliente/código",IF(D35="","Informar profissional",IF(E35="","Informar serviço",IF(G35="","Informar cuba",IF(J35="","Informar horário",IF(OR(P35="",Q35="",R35="",S35=""),"Revisar durações",IF(OR(P35&lt;=0,Q35&lt;=0,R35&lt;=0,S35&lt;=0),"Duração inválida",IF(W35&gt;=1,"Término após 24:00",IF(AND(Z35&lt;&gt;"",Z35&gt;'Parâmetros'!$O$2),"Início atrasado","OK"))))))))))))))</f>
        <v/>
      </c>
      <c r="AB35" s="27">
        <f>IF(A35="","",IF(X35="Cancelado","IGNORADO",IF(OR(D35="",J35="",T35="",U35="",W35=""),"REVISAR",IF(SUMPRODUCT(($A$2:$A$111=A35)*($D$2:$D$111=D35)*($X$2:$X$111&lt;&gt;"Cancelado")*(ROW($A$2:$A$111)&lt;&gt;ROW())*($J$2:$J$111&lt;&gt;"")*($T$2:$T$111&lt;&gt;"")*($J$2:$J$111&lt;T35)*($T$2:$T$111&gt;J35))+SUMPRODUCT(($A$2:$A$111=A35)*($D$2:$D$111=D35)*($X$2:$X$111&lt;&gt;"Cancelado")*(ROW($A$2:$A$111)&lt;&gt;ROW())*($U$2:$U$111&lt;&gt;"")*($W$2:$W$111&lt;&gt;"")*($U$2:$U$111&lt;T35)*($W$2:$W$111&gt;J35))+SUMPRODUCT(($A$2:$A$111=A35)*($D$2:$D$111=D35)*($X$2:$X$111&lt;&gt;"Cancelado")*(ROW($A$2:$A$111)&lt;&gt;ROW())*($J$2:$J$111&lt;&gt;"")*($T$2:$T$111&lt;&gt;"")*($J$2:$J$111&lt;W35)*($T$2:$T$111&gt;U35))+SUMPRODUCT(($A$2:$A$111=A35)*($D$2:$D$111=D35)*($X$2:$X$111&lt;&gt;"Cancelado")*(ROW($A$2:$A$111)&lt;&gt;ROW())*($U$2:$U$111&lt;&gt;"")*($W$2:$W$111&lt;&gt;"")*($U$2:$U$111&lt;W35)*($W$2:$W$111&gt;U35))&gt;0,"CONFLITO","OK"))))</f>
        <v/>
      </c>
      <c r="AC35" s="27">
        <f>IF(A35="","",IF(X35="Cancelado","IGNORADO",IF(G35="","REVISAR",IF(OR(U35="",V35=""),"REVISAR",IF(SUMPRODUCT(($A$2:$A$111=A35)*($G$2:$G$111=G35)*($X$2:$X$111&lt;&gt;"Cancelado")*(ROW($A$2:$A$111)&lt;&gt;ROW())*($U$2:$U$111&lt;&gt;"")*($V$2:$V$111&lt;&gt;"")*($U$2:$U$111&lt;V35)*($V$2:$V$111&gt;U35))&gt;0,"CONFLITO","OK")))))</f>
        <v/>
      </c>
    </row>
    <row r="36" ht="23" customHeight="1">
      <c r="A36" s="19" t="n"/>
      <c r="B36" s="20" t="n"/>
      <c r="C36" s="21" t="n"/>
      <c r="D36" s="20" t="n"/>
      <c r="E36" s="21" t="n"/>
      <c r="F36" s="21" t="n"/>
      <c r="G36" s="20" t="n"/>
      <c r="H36" s="22" t="n"/>
      <c r="I36" s="22" t="n"/>
      <c r="J36" s="23">
        <f>IF(A36="","",IF(I36&lt;&gt;"",I36,IF(H36&lt;&gt;"",H36,"")))</f>
        <v/>
      </c>
      <c r="K36" s="24">
        <f>IF(OR(A36="",J36="",X36="Cancelado"),"",COUNTIFS($A$2:$A$111,A36,$J$2:$J$111,"&lt;"&amp;J36,$J$2:$J$111,"&lt;&gt;",$X$2:$X$111,"&lt;&gt;Cancelado")+COUNTIFS($A$2:A36,A36,$J$2:J36,J36,$X$2:X36,"&lt;&gt;Cancelado"))</f>
        <v/>
      </c>
      <c r="L36" s="25" t="n"/>
      <c r="M36" s="25" t="n"/>
      <c r="N36" s="25" t="n"/>
      <c r="O36" s="25" t="n"/>
      <c r="P36" s="24">
        <f>IF(E36="","",IF(L36&lt;&gt;"",L36,IFERROR(VLOOKUP(E36,'Parâmetros'!$A$2:$E$21,2,FALSE),"")))</f>
        <v/>
      </c>
      <c r="Q36" s="24">
        <f>IF(E36="","",IF(M36&lt;&gt;"",M36,IFERROR(VLOOKUP(E36,'Parâmetros'!$A$2:$E$21,3,FALSE),"")))</f>
        <v/>
      </c>
      <c r="R36" s="24">
        <f>IF(E36="","",IF(N36&lt;&gt;"",N36,IFERROR(VLOOKUP(E36,'Parâmetros'!$A$2:$E$21,4,FALSE),"")))</f>
        <v/>
      </c>
      <c r="S36" s="24">
        <f>IF(E36="","",IF(O36&lt;&gt;"",O36,IFERROR(VLOOKUP(E36,'Parâmetros'!$A$2:$E$21,5,FALSE),"")))</f>
        <v/>
      </c>
      <c r="T36" s="23">
        <f>IF(OR(J36="",P36=""),"",J36+P36/1440)</f>
        <v/>
      </c>
      <c r="U36" s="23">
        <f>IF(OR(T36="",Q36=""),"",T36+Q36/1440)</f>
        <v/>
      </c>
      <c r="V36" s="23">
        <f>IF(OR(U36="",R36=""),"",U36+R36/1440)</f>
        <v/>
      </c>
      <c r="W36" s="23">
        <f>IF(OR(V36="",S36=""),"",V36+S36/1440)</f>
        <v/>
      </c>
      <c r="X36" s="20" t="n"/>
      <c r="Y36" s="21" t="n"/>
      <c r="Z36" s="24">
        <f>IF(OR(H36="",I36=""),"",ROUND((I36-H36)*1440,0))</f>
        <v/>
      </c>
      <c r="AA36" s="26">
        <f>IF(A36="","",IF(B36="","Informar código",IF(COUNTIF($B$2:$B$111,B36)&gt;1,"Código duplicado",IF(X36="","Informar status",IF(X36="Cancelado","CANCELADO",IF(C36="","Informar cliente/código",IF(D36="","Informar profissional",IF(E36="","Informar serviço",IF(G36="","Informar cuba",IF(J36="","Informar horário",IF(OR(P36="",Q36="",R36="",S36=""),"Revisar durações",IF(OR(P36&lt;=0,Q36&lt;=0,R36&lt;=0,S36&lt;=0),"Duração inválida",IF(W36&gt;=1,"Término após 24:00",IF(AND(Z36&lt;&gt;"",Z36&gt;'Parâmetros'!$O$2),"Início atrasado","OK"))))))))))))))</f>
        <v/>
      </c>
      <c r="AB36" s="27">
        <f>IF(A36="","",IF(X36="Cancelado","IGNORADO",IF(OR(D36="",J36="",T36="",U36="",W36=""),"REVISAR",IF(SUMPRODUCT(($A$2:$A$111=A36)*($D$2:$D$111=D36)*($X$2:$X$111&lt;&gt;"Cancelado")*(ROW($A$2:$A$111)&lt;&gt;ROW())*($J$2:$J$111&lt;&gt;"")*($T$2:$T$111&lt;&gt;"")*($J$2:$J$111&lt;T36)*($T$2:$T$111&gt;J36))+SUMPRODUCT(($A$2:$A$111=A36)*($D$2:$D$111=D36)*($X$2:$X$111&lt;&gt;"Cancelado")*(ROW($A$2:$A$111)&lt;&gt;ROW())*($U$2:$U$111&lt;&gt;"")*($W$2:$W$111&lt;&gt;"")*($U$2:$U$111&lt;T36)*($W$2:$W$111&gt;J36))+SUMPRODUCT(($A$2:$A$111=A36)*($D$2:$D$111=D36)*($X$2:$X$111&lt;&gt;"Cancelado")*(ROW($A$2:$A$111)&lt;&gt;ROW())*($J$2:$J$111&lt;&gt;"")*($T$2:$T$111&lt;&gt;"")*($J$2:$J$111&lt;W36)*($T$2:$T$111&gt;U36))+SUMPRODUCT(($A$2:$A$111=A36)*($D$2:$D$111=D36)*($X$2:$X$111&lt;&gt;"Cancelado")*(ROW($A$2:$A$111)&lt;&gt;ROW())*($U$2:$U$111&lt;&gt;"")*($W$2:$W$111&lt;&gt;"")*($U$2:$U$111&lt;W36)*($W$2:$W$111&gt;U36))&gt;0,"CONFLITO","OK"))))</f>
        <v/>
      </c>
      <c r="AC36" s="27">
        <f>IF(A36="","",IF(X36="Cancelado","IGNORADO",IF(G36="","REVISAR",IF(OR(U36="",V36=""),"REVISAR",IF(SUMPRODUCT(($A$2:$A$111=A36)*($G$2:$G$111=G36)*($X$2:$X$111&lt;&gt;"Cancelado")*(ROW($A$2:$A$111)&lt;&gt;ROW())*($U$2:$U$111&lt;&gt;"")*($V$2:$V$111&lt;&gt;"")*($U$2:$U$111&lt;V36)*($V$2:$V$111&gt;U36))&gt;0,"CONFLITO","OK")))))</f>
        <v/>
      </c>
    </row>
    <row r="37" ht="23" customHeight="1">
      <c r="A37" s="19" t="n"/>
      <c r="B37" s="20" t="n"/>
      <c r="C37" s="21" t="n"/>
      <c r="D37" s="20" t="n"/>
      <c r="E37" s="21" t="n"/>
      <c r="F37" s="21" t="n"/>
      <c r="G37" s="20" t="n"/>
      <c r="H37" s="22" t="n"/>
      <c r="I37" s="22" t="n"/>
      <c r="J37" s="23">
        <f>IF(A37="","",IF(I37&lt;&gt;"",I37,IF(H37&lt;&gt;"",H37,"")))</f>
        <v/>
      </c>
      <c r="K37" s="24">
        <f>IF(OR(A37="",J37="",X37="Cancelado"),"",COUNTIFS($A$2:$A$111,A37,$J$2:$J$111,"&lt;"&amp;J37,$J$2:$J$111,"&lt;&gt;",$X$2:$X$111,"&lt;&gt;Cancelado")+COUNTIFS($A$2:A37,A37,$J$2:J37,J37,$X$2:X37,"&lt;&gt;Cancelado"))</f>
        <v/>
      </c>
      <c r="L37" s="25" t="n"/>
      <c r="M37" s="25" t="n"/>
      <c r="N37" s="25" t="n"/>
      <c r="O37" s="25" t="n"/>
      <c r="P37" s="24">
        <f>IF(E37="","",IF(L37&lt;&gt;"",L37,IFERROR(VLOOKUP(E37,'Parâmetros'!$A$2:$E$21,2,FALSE),"")))</f>
        <v/>
      </c>
      <c r="Q37" s="24">
        <f>IF(E37="","",IF(M37&lt;&gt;"",M37,IFERROR(VLOOKUP(E37,'Parâmetros'!$A$2:$E$21,3,FALSE),"")))</f>
        <v/>
      </c>
      <c r="R37" s="24">
        <f>IF(E37="","",IF(N37&lt;&gt;"",N37,IFERROR(VLOOKUP(E37,'Parâmetros'!$A$2:$E$21,4,FALSE),"")))</f>
        <v/>
      </c>
      <c r="S37" s="24">
        <f>IF(E37="","",IF(O37&lt;&gt;"",O37,IFERROR(VLOOKUP(E37,'Parâmetros'!$A$2:$E$21,5,FALSE),"")))</f>
        <v/>
      </c>
      <c r="T37" s="23">
        <f>IF(OR(J37="",P37=""),"",J37+P37/1440)</f>
        <v/>
      </c>
      <c r="U37" s="23">
        <f>IF(OR(T37="",Q37=""),"",T37+Q37/1440)</f>
        <v/>
      </c>
      <c r="V37" s="23">
        <f>IF(OR(U37="",R37=""),"",U37+R37/1440)</f>
        <v/>
      </c>
      <c r="W37" s="23">
        <f>IF(OR(V37="",S37=""),"",V37+S37/1440)</f>
        <v/>
      </c>
      <c r="X37" s="20" t="n"/>
      <c r="Y37" s="21" t="n"/>
      <c r="Z37" s="24">
        <f>IF(OR(H37="",I37=""),"",ROUND((I37-H37)*1440,0))</f>
        <v/>
      </c>
      <c r="AA37" s="26">
        <f>IF(A37="","",IF(B37="","Informar código",IF(COUNTIF($B$2:$B$111,B37)&gt;1,"Código duplicado",IF(X37="","Informar status",IF(X37="Cancelado","CANCELADO",IF(C37="","Informar cliente/código",IF(D37="","Informar profissional",IF(E37="","Informar serviço",IF(G37="","Informar cuba",IF(J37="","Informar horário",IF(OR(P37="",Q37="",R37="",S37=""),"Revisar durações",IF(OR(P37&lt;=0,Q37&lt;=0,R37&lt;=0,S37&lt;=0),"Duração inválida",IF(W37&gt;=1,"Término após 24:00",IF(AND(Z37&lt;&gt;"",Z37&gt;'Parâmetros'!$O$2),"Início atrasado","OK"))))))))))))))</f>
        <v/>
      </c>
      <c r="AB37" s="27">
        <f>IF(A37="","",IF(X37="Cancelado","IGNORADO",IF(OR(D37="",J37="",T37="",U37="",W37=""),"REVISAR",IF(SUMPRODUCT(($A$2:$A$111=A37)*($D$2:$D$111=D37)*($X$2:$X$111&lt;&gt;"Cancelado")*(ROW($A$2:$A$111)&lt;&gt;ROW())*($J$2:$J$111&lt;&gt;"")*($T$2:$T$111&lt;&gt;"")*($J$2:$J$111&lt;T37)*($T$2:$T$111&gt;J37))+SUMPRODUCT(($A$2:$A$111=A37)*($D$2:$D$111=D37)*($X$2:$X$111&lt;&gt;"Cancelado")*(ROW($A$2:$A$111)&lt;&gt;ROW())*($U$2:$U$111&lt;&gt;"")*($W$2:$W$111&lt;&gt;"")*($U$2:$U$111&lt;T37)*($W$2:$W$111&gt;J37))+SUMPRODUCT(($A$2:$A$111=A37)*($D$2:$D$111=D37)*($X$2:$X$111&lt;&gt;"Cancelado")*(ROW($A$2:$A$111)&lt;&gt;ROW())*($J$2:$J$111&lt;&gt;"")*($T$2:$T$111&lt;&gt;"")*($J$2:$J$111&lt;W37)*($T$2:$T$111&gt;U37))+SUMPRODUCT(($A$2:$A$111=A37)*($D$2:$D$111=D37)*($X$2:$X$111&lt;&gt;"Cancelado")*(ROW($A$2:$A$111)&lt;&gt;ROW())*($U$2:$U$111&lt;&gt;"")*($W$2:$W$111&lt;&gt;"")*($U$2:$U$111&lt;W37)*($W$2:$W$111&gt;U37))&gt;0,"CONFLITO","OK"))))</f>
        <v/>
      </c>
      <c r="AC37" s="27">
        <f>IF(A37="","",IF(X37="Cancelado","IGNORADO",IF(G37="","REVISAR",IF(OR(U37="",V37=""),"REVISAR",IF(SUMPRODUCT(($A$2:$A$111=A37)*($G$2:$G$111=G37)*($X$2:$X$111&lt;&gt;"Cancelado")*(ROW($A$2:$A$111)&lt;&gt;ROW())*($U$2:$U$111&lt;&gt;"")*($V$2:$V$111&lt;&gt;"")*($U$2:$U$111&lt;V37)*($V$2:$V$111&gt;U37))&gt;0,"CONFLITO","OK")))))</f>
        <v/>
      </c>
    </row>
    <row r="38" ht="23" customHeight="1">
      <c r="A38" s="19" t="n"/>
      <c r="B38" s="20" t="n"/>
      <c r="C38" s="21" t="n"/>
      <c r="D38" s="20" t="n"/>
      <c r="E38" s="21" t="n"/>
      <c r="F38" s="21" t="n"/>
      <c r="G38" s="20" t="n"/>
      <c r="H38" s="22" t="n"/>
      <c r="I38" s="22" t="n"/>
      <c r="J38" s="23">
        <f>IF(A38="","",IF(I38&lt;&gt;"",I38,IF(H38&lt;&gt;"",H38,"")))</f>
        <v/>
      </c>
      <c r="K38" s="24">
        <f>IF(OR(A38="",J38="",X38="Cancelado"),"",COUNTIFS($A$2:$A$111,A38,$J$2:$J$111,"&lt;"&amp;J38,$J$2:$J$111,"&lt;&gt;",$X$2:$X$111,"&lt;&gt;Cancelado")+COUNTIFS($A$2:A38,A38,$J$2:J38,J38,$X$2:X38,"&lt;&gt;Cancelado"))</f>
        <v/>
      </c>
      <c r="L38" s="25" t="n"/>
      <c r="M38" s="25" t="n"/>
      <c r="N38" s="25" t="n"/>
      <c r="O38" s="25" t="n"/>
      <c r="P38" s="24">
        <f>IF(E38="","",IF(L38&lt;&gt;"",L38,IFERROR(VLOOKUP(E38,'Parâmetros'!$A$2:$E$21,2,FALSE),"")))</f>
        <v/>
      </c>
      <c r="Q38" s="24">
        <f>IF(E38="","",IF(M38&lt;&gt;"",M38,IFERROR(VLOOKUP(E38,'Parâmetros'!$A$2:$E$21,3,FALSE),"")))</f>
        <v/>
      </c>
      <c r="R38" s="24">
        <f>IF(E38="","",IF(N38&lt;&gt;"",N38,IFERROR(VLOOKUP(E38,'Parâmetros'!$A$2:$E$21,4,FALSE),"")))</f>
        <v/>
      </c>
      <c r="S38" s="24">
        <f>IF(E38="","",IF(O38&lt;&gt;"",O38,IFERROR(VLOOKUP(E38,'Parâmetros'!$A$2:$E$21,5,FALSE),"")))</f>
        <v/>
      </c>
      <c r="T38" s="23">
        <f>IF(OR(J38="",P38=""),"",J38+P38/1440)</f>
        <v/>
      </c>
      <c r="U38" s="23">
        <f>IF(OR(T38="",Q38=""),"",T38+Q38/1440)</f>
        <v/>
      </c>
      <c r="V38" s="23">
        <f>IF(OR(U38="",R38=""),"",U38+R38/1440)</f>
        <v/>
      </c>
      <c r="W38" s="23">
        <f>IF(OR(V38="",S38=""),"",V38+S38/1440)</f>
        <v/>
      </c>
      <c r="X38" s="20" t="n"/>
      <c r="Y38" s="21" t="n"/>
      <c r="Z38" s="24">
        <f>IF(OR(H38="",I38=""),"",ROUND((I38-H38)*1440,0))</f>
        <v/>
      </c>
      <c r="AA38" s="26">
        <f>IF(A38="","",IF(B38="","Informar código",IF(COUNTIF($B$2:$B$111,B38)&gt;1,"Código duplicado",IF(X38="","Informar status",IF(X38="Cancelado","CANCELADO",IF(C38="","Informar cliente/código",IF(D38="","Informar profissional",IF(E38="","Informar serviço",IF(G38="","Informar cuba",IF(J38="","Informar horário",IF(OR(P38="",Q38="",R38="",S38=""),"Revisar durações",IF(OR(P38&lt;=0,Q38&lt;=0,R38&lt;=0,S38&lt;=0),"Duração inválida",IF(W38&gt;=1,"Término após 24:00",IF(AND(Z38&lt;&gt;"",Z38&gt;'Parâmetros'!$O$2),"Início atrasado","OK"))))))))))))))</f>
        <v/>
      </c>
      <c r="AB38" s="27">
        <f>IF(A38="","",IF(X38="Cancelado","IGNORADO",IF(OR(D38="",J38="",T38="",U38="",W38=""),"REVISAR",IF(SUMPRODUCT(($A$2:$A$111=A38)*($D$2:$D$111=D38)*($X$2:$X$111&lt;&gt;"Cancelado")*(ROW($A$2:$A$111)&lt;&gt;ROW())*($J$2:$J$111&lt;&gt;"")*($T$2:$T$111&lt;&gt;"")*($J$2:$J$111&lt;T38)*($T$2:$T$111&gt;J38))+SUMPRODUCT(($A$2:$A$111=A38)*($D$2:$D$111=D38)*($X$2:$X$111&lt;&gt;"Cancelado")*(ROW($A$2:$A$111)&lt;&gt;ROW())*($U$2:$U$111&lt;&gt;"")*($W$2:$W$111&lt;&gt;"")*($U$2:$U$111&lt;T38)*($W$2:$W$111&gt;J38))+SUMPRODUCT(($A$2:$A$111=A38)*($D$2:$D$111=D38)*($X$2:$X$111&lt;&gt;"Cancelado")*(ROW($A$2:$A$111)&lt;&gt;ROW())*($J$2:$J$111&lt;&gt;"")*($T$2:$T$111&lt;&gt;"")*($J$2:$J$111&lt;W38)*($T$2:$T$111&gt;U38))+SUMPRODUCT(($A$2:$A$111=A38)*($D$2:$D$111=D38)*($X$2:$X$111&lt;&gt;"Cancelado")*(ROW($A$2:$A$111)&lt;&gt;ROW())*($U$2:$U$111&lt;&gt;"")*($W$2:$W$111&lt;&gt;"")*($U$2:$U$111&lt;W38)*($W$2:$W$111&gt;U38))&gt;0,"CONFLITO","OK"))))</f>
        <v/>
      </c>
      <c r="AC38" s="27">
        <f>IF(A38="","",IF(X38="Cancelado","IGNORADO",IF(G38="","REVISAR",IF(OR(U38="",V38=""),"REVISAR",IF(SUMPRODUCT(($A$2:$A$111=A38)*($G$2:$G$111=G38)*($X$2:$X$111&lt;&gt;"Cancelado")*(ROW($A$2:$A$111)&lt;&gt;ROW())*($U$2:$U$111&lt;&gt;"")*($V$2:$V$111&lt;&gt;"")*($U$2:$U$111&lt;V38)*($V$2:$V$111&gt;U38))&gt;0,"CONFLITO","OK")))))</f>
        <v/>
      </c>
    </row>
    <row r="39" ht="23" customHeight="1">
      <c r="A39" s="19" t="n"/>
      <c r="B39" s="20" t="n"/>
      <c r="C39" s="21" t="n"/>
      <c r="D39" s="20" t="n"/>
      <c r="E39" s="21" t="n"/>
      <c r="F39" s="21" t="n"/>
      <c r="G39" s="20" t="n"/>
      <c r="H39" s="22" t="n"/>
      <c r="I39" s="22" t="n"/>
      <c r="J39" s="23">
        <f>IF(A39="","",IF(I39&lt;&gt;"",I39,IF(H39&lt;&gt;"",H39,"")))</f>
        <v/>
      </c>
      <c r="K39" s="24">
        <f>IF(OR(A39="",J39="",X39="Cancelado"),"",COUNTIFS($A$2:$A$111,A39,$J$2:$J$111,"&lt;"&amp;J39,$J$2:$J$111,"&lt;&gt;",$X$2:$X$111,"&lt;&gt;Cancelado")+COUNTIFS($A$2:A39,A39,$J$2:J39,J39,$X$2:X39,"&lt;&gt;Cancelado"))</f>
        <v/>
      </c>
      <c r="L39" s="25" t="n"/>
      <c r="M39" s="25" t="n"/>
      <c r="N39" s="25" t="n"/>
      <c r="O39" s="25" t="n"/>
      <c r="P39" s="24">
        <f>IF(E39="","",IF(L39&lt;&gt;"",L39,IFERROR(VLOOKUP(E39,'Parâmetros'!$A$2:$E$21,2,FALSE),"")))</f>
        <v/>
      </c>
      <c r="Q39" s="24">
        <f>IF(E39="","",IF(M39&lt;&gt;"",M39,IFERROR(VLOOKUP(E39,'Parâmetros'!$A$2:$E$21,3,FALSE),"")))</f>
        <v/>
      </c>
      <c r="R39" s="24">
        <f>IF(E39="","",IF(N39&lt;&gt;"",N39,IFERROR(VLOOKUP(E39,'Parâmetros'!$A$2:$E$21,4,FALSE),"")))</f>
        <v/>
      </c>
      <c r="S39" s="24">
        <f>IF(E39="","",IF(O39&lt;&gt;"",O39,IFERROR(VLOOKUP(E39,'Parâmetros'!$A$2:$E$21,5,FALSE),"")))</f>
        <v/>
      </c>
      <c r="T39" s="23">
        <f>IF(OR(J39="",P39=""),"",J39+P39/1440)</f>
        <v/>
      </c>
      <c r="U39" s="23">
        <f>IF(OR(T39="",Q39=""),"",T39+Q39/1440)</f>
        <v/>
      </c>
      <c r="V39" s="23">
        <f>IF(OR(U39="",R39=""),"",U39+R39/1440)</f>
        <v/>
      </c>
      <c r="W39" s="23">
        <f>IF(OR(V39="",S39=""),"",V39+S39/1440)</f>
        <v/>
      </c>
      <c r="X39" s="20" t="n"/>
      <c r="Y39" s="21" t="n"/>
      <c r="Z39" s="24">
        <f>IF(OR(H39="",I39=""),"",ROUND((I39-H39)*1440,0))</f>
        <v/>
      </c>
      <c r="AA39" s="26">
        <f>IF(A39="","",IF(B39="","Informar código",IF(COUNTIF($B$2:$B$111,B39)&gt;1,"Código duplicado",IF(X39="","Informar status",IF(X39="Cancelado","CANCELADO",IF(C39="","Informar cliente/código",IF(D39="","Informar profissional",IF(E39="","Informar serviço",IF(G39="","Informar cuba",IF(J39="","Informar horário",IF(OR(P39="",Q39="",R39="",S39=""),"Revisar durações",IF(OR(P39&lt;=0,Q39&lt;=0,R39&lt;=0,S39&lt;=0),"Duração inválida",IF(W39&gt;=1,"Término após 24:00",IF(AND(Z39&lt;&gt;"",Z39&gt;'Parâmetros'!$O$2),"Início atrasado","OK"))))))))))))))</f>
        <v/>
      </c>
      <c r="AB39" s="27">
        <f>IF(A39="","",IF(X39="Cancelado","IGNORADO",IF(OR(D39="",J39="",T39="",U39="",W39=""),"REVISAR",IF(SUMPRODUCT(($A$2:$A$111=A39)*($D$2:$D$111=D39)*($X$2:$X$111&lt;&gt;"Cancelado")*(ROW($A$2:$A$111)&lt;&gt;ROW())*($J$2:$J$111&lt;&gt;"")*($T$2:$T$111&lt;&gt;"")*($J$2:$J$111&lt;T39)*($T$2:$T$111&gt;J39))+SUMPRODUCT(($A$2:$A$111=A39)*($D$2:$D$111=D39)*($X$2:$X$111&lt;&gt;"Cancelado")*(ROW($A$2:$A$111)&lt;&gt;ROW())*($U$2:$U$111&lt;&gt;"")*($W$2:$W$111&lt;&gt;"")*($U$2:$U$111&lt;T39)*($W$2:$W$111&gt;J39))+SUMPRODUCT(($A$2:$A$111=A39)*($D$2:$D$111=D39)*($X$2:$X$111&lt;&gt;"Cancelado")*(ROW($A$2:$A$111)&lt;&gt;ROW())*($J$2:$J$111&lt;&gt;"")*($T$2:$T$111&lt;&gt;"")*($J$2:$J$111&lt;W39)*($T$2:$T$111&gt;U39))+SUMPRODUCT(($A$2:$A$111=A39)*($D$2:$D$111=D39)*($X$2:$X$111&lt;&gt;"Cancelado")*(ROW($A$2:$A$111)&lt;&gt;ROW())*($U$2:$U$111&lt;&gt;"")*($W$2:$W$111&lt;&gt;"")*($U$2:$U$111&lt;W39)*($W$2:$W$111&gt;U39))&gt;0,"CONFLITO","OK"))))</f>
        <v/>
      </c>
      <c r="AC39" s="27">
        <f>IF(A39="","",IF(X39="Cancelado","IGNORADO",IF(G39="","REVISAR",IF(OR(U39="",V39=""),"REVISAR",IF(SUMPRODUCT(($A$2:$A$111=A39)*($G$2:$G$111=G39)*($X$2:$X$111&lt;&gt;"Cancelado")*(ROW($A$2:$A$111)&lt;&gt;ROW())*($U$2:$U$111&lt;&gt;"")*($V$2:$V$111&lt;&gt;"")*($U$2:$U$111&lt;V39)*($V$2:$V$111&gt;U39))&gt;0,"CONFLITO","OK")))))</f>
        <v/>
      </c>
    </row>
    <row r="40" ht="23" customHeight="1">
      <c r="A40" s="19" t="n"/>
      <c r="B40" s="20" t="n"/>
      <c r="C40" s="21" t="n"/>
      <c r="D40" s="20" t="n"/>
      <c r="E40" s="21" t="n"/>
      <c r="F40" s="21" t="n"/>
      <c r="G40" s="20" t="n"/>
      <c r="H40" s="22" t="n"/>
      <c r="I40" s="22" t="n"/>
      <c r="J40" s="23">
        <f>IF(A40="","",IF(I40&lt;&gt;"",I40,IF(H40&lt;&gt;"",H40,"")))</f>
        <v/>
      </c>
      <c r="K40" s="24">
        <f>IF(OR(A40="",J40="",X40="Cancelado"),"",COUNTIFS($A$2:$A$111,A40,$J$2:$J$111,"&lt;"&amp;J40,$J$2:$J$111,"&lt;&gt;",$X$2:$X$111,"&lt;&gt;Cancelado")+COUNTIFS($A$2:A40,A40,$J$2:J40,J40,$X$2:X40,"&lt;&gt;Cancelado"))</f>
        <v/>
      </c>
      <c r="L40" s="25" t="n"/>
      <c r="M40" s="25" t="n"/>
      <c r="N40" s="25" t="n"/>
      <c r="O40" s="25" t="n"/>
      <c r="P40" s="24">
        <f>IF(E40="","",IF(L40&lt;&gt;"",L40,IFERROR(VLOOKUP(E40,'Parâmetros'!$A$2:$E$21,2,FALSE),"")))</f>
        <v/>
      </c>
      <c r="Q40" s="24">
        <f>IF(E40="","",IF(M40&lt;&gt;"",M40,IFERROR(VLOOKUP(E40,'Parâmetros'!$A$2:$E$21,3,FALSE),"")))</f>
        <v/>
      </c>
      <c r="R40" s="24">
        <f>IF(E40="","",IF(N40&lt;&gt;"",N40,IFERROR(VLOOKUP(E40,'Parâmetros'!$A$2:$E$21,4,FALSE),"")))</f>
        <v/>
      </c>
      <c r="S40" s="24">
        <f>IF(E40="","",IF(O40&lt;&gt;"",O40,IFERROR(VLOOKUP(E40,'Parâmetros'!$A$2:$E$21,5,FALSE),"")))</f>
        <v/>
      </c>
      <c r="T40" s="23">
        <f>IF(OR(J40="",P40=""),"",J40+P40/1440)</f>
        <v/>
      </c>
      <c r="U40" s="23">
        <f>IF(OR(T40="",Q40=""),"",T40+Q40/1440)</f>
        <v/>
      </c>
      <c r="V40" s="23">
        <f>IF(OR(U40="",R40=""),"",U40+R40/1440)</f>
        <v/>
      </c>
      <c r="W40" s="23">
        <f>IF(OR(V40="",S40=""),"",V40+S40/1440)</f>
        <v/>
      </c>
      <c r="X40" s="20" t="n"/>
      <c r="Y40" s="21" t="n"/>
      <c r="Z40" s="24">
        <f>IF(OR(H40="",I40=""),"",ROUND((I40-H40)*1440,0))</f>
        <v/>
      </c>
      <c r="AA40" s="26">
        <f>IF(A40="","",IF(B40="","Informar código",IF(COUNTIF($B$2:$B$111,B40)&gt;1,"Código duplicado",IF(X40="","Informar status",IF(X40="Cancelado","CANCELADO",IF(C40="","Informar cliente/código",IF(D40="","Informar profissional",IF(E40="","Informar serviço",IF(G40="","Informar cuba",IF(J40="","Informar horário",IF(OR(P40="",Q40="",R40="",S40=""),"Revisar durações",IF(OR(P40&lt;=0,Q40&lt;=0,R40&lt;=0,S40&lt;=0),"Duração inválida",IF(W40&gt;=1,"Término após 24:00",IF(AND(Z40&lt;&gt;"",Z40&gt;'Parâmetros'!$O$2),"Início atrasado","OK"))))))))))))))</f>
        <v/>
      </c>
      <c r="AB40" s="27">
        <f>IF(A40="","",IF(X40="Cancelado","IGNORADO",IF(OR(D40="",J40="",T40="",U40="",W40=""),"REVISAR",IF(SUMPRODUCT(($A$2:$A$111=A40)*($D$2:$D$111=D40)*($X$2:$X$111&lt;&gt;"Cancelado")*(ROW($A$2:$A$111)&lt;&gt;ROW())*($J$2:$J$111&lt;&gt;"")*($T$2:$T$111&lt;&gt;"")*($J$2:$J$111&lt;T40)*($T$2:$T$111&gt;J40))+SUMPRODUCT(($A$2:$A$111=A40)*($D$2:$D$111=D40)*($X$2:$X$111&lt;&gt;"Cancelado")*(ROW($A$2:$A$111)&lt;&gt;ROW())*($U$2:$U$111&lt;&gt;"")*($W$2:$W$111&lt;&gt;"")*($U$2:$U$111&lt;T40)*($W$2:$W$111&gt;J40))+SUMPRODUCT(($A$2:$A$111=A40)*($D$2:$D$111=D40)*($X$2:$X$111&lt;&gt;"Cancelado")*(ROW($A$2:$A$111)&lt;&gt;ROW())*($J$2:$J$111&lt;&gt;"")*($T$2:$T$111&lt;&gt;"")*($J$2:$J$111&lt;W40)*($T$2:$T$111&gt;U40))+SUMPRODUCT(($A$2:$A$111=A40)*($D$2:$D$111=D40)*($X$2:$X$111&lt;&gt;"Cancelado")*(ROW($A$2:$A$111)&lt;&gt;ROW())*($U$2:$U$111&lt;&gt;"")*($W$2:$W$111&lt;&gt;"")*($U$2:$U$111&lt;W40)*($W$2:$W$111&gt;U40))&gt;0,"CONFLITO","OK"))))</f>
        <v/>
      </c>
      <c r="AC40" s="27">
        <f>IF(A40="","",IF(X40="Cancelado","IGNORADO",IF(G40="","REVISAR",IF(OR(U40="",V40=""),"REVISAR",IF(SUMPRODUCT(($A$2:$A$111=A40)*($G$2:$G$111=G40)*($X$2:$X$111&lt;&gt;"Cancelado")*(ROW($A$2:$A$111)&lt;&gt;ROW())*($U$2:$U$111&lt;&gt;"")*($V$2:$V$111&lt;&gt;"")*($U$2:$U$111&lt;V40)*($V$2:$V$111&gt;U40))&gt;0,"CONFLITO","OK")))))</f>
        <v/>
      </c>
    </row>
    <row r="41" ht="23" customHeight="1">
      <c r="A41" s="19" t="n"/>
      <c r="B41" s="20" t="n"/>
      <c r="C41" s="21" t="n"/>
      <c r="D41" s="20" t="n"/>
      <c r="E41" s="21" t="n"/>
      <c r="F41" s="21" t="n"/>
      <c r="G41" s="20" t="n"/>
      <c r="H41" s="22" t="n"/>
      <c r="I41" s="22" t="n"/>
      <c r="J41" s="23">
        <f>IF(A41="","",IF(I41&lt;&gt;"",I41,IF(H41&lt;&gt;"",H41,"")))</f>
        <v/>
      </c>
      <c r="K41" s="24">
        <f>IF(OR(A41="",J41="",X41="Cancelado"),"",COUNTIFS($A$2:$A$111,A41,$J$2:$J$111,"&lt;"&amp;J41,$J$2:$J$111,"&lt;&gt;",$X$2:$X$111,"&lt;&gt;Cancelado")+COUNTIFS($A$2:A41,A41,$J$2:J41,J41,$X$2:X41,"&lt;&gt;Cancelado"))</f>
        <v/>
      </c>
      <c r="L41" s="25" t="n"/>
      <c r="M41" s="25" t="n"/>
      <c r="N41" s="25" t="n"/>
      <c r="O41" s="25" t="n"/>
      <c r="P41" s="24">
        <f>IF(E41="","",IF(L41&lt;&gt;"",L41,IFERROR(VLOOKUP(E41,'Parâmetros'!$A$2:$E$21,2,FALSE),"")))</f>
        <v/>
      </c>
      <c r="Q41" s="24">
        <f>IF(E41="","",IF(M41&lt;&gt;"",M41,IFERROR(VLOOKUP(E41,'Parâmetros'!$A$2:$E$21,3,FALSE),"")))</f>
        <v/>
      </c>
      <c r="R41" s="24">
        <f>IF(E41="","",IF(N41&lt;&gt;"",N41,IFERROR(VLOOKUP(E41,'Parâmetros'!$A$2:$E$21,4,FALSE),"")))</f>
        <v/>
      </c>
      <c r="S41" s="24">
        <f>IF(E41="","",IF(O41&lt;&gt;"",O41,IFERROR(VLOOKUP(E41,'Parâmetros'!$A$2:$E$21,5,FALSE),"")))</f>
        <v/>
      </c>
      <c r="T41" s="23">
        <f>IF(OR(J41="",P41=""),"",J41+P41/1440)</f>
        <v/>
      </c>
      <c r="U41" s="23">
        <f>IF(OR(T41="",Q41=""),"",T41+Q41/1440)</f>
        <v/>
      </c>
      <c r="V41" s="23">
        <f>IF(OR(U41="",R41=""),"",U41+R41/1440)</f>
        <v/>
      </c>
      <c r="W41" s="23">
        <f>IF(OR(V41="",S41=""),"",V41+S41/1440)</f>
        <v/>
      </c>
      <c r="X41" s="20" t="n"/>
      <c r="Y41" s="21" t="n"/>
      <c r="Z41" s="24">
        <f>IF(OR(H41="",I41=""),"",ROUND((I41-H41)*1440,0))</f>
        <v/>
      </c>
      <c r="AA41" s="26">
        <f>IF(A41="","",IF(B41="","Informar código",IF(COUNTIF($B$2:$B$111,B41)&gt;1,"Código duplicado",IF(X41="","Informar status",IF(X41="Cancelado","CANCELADO",IF(C41="","Informar cliente/código",IF(D41="","Informar profissional",IF(E41="","Informar serviço",IF(G41="","Informar cuba",IF(J41="","Informar horário",IF(OR(P41="",Q41="",R41="",S41=""),"Revisar durações",IF(OR(P41&lt;=0,Q41&lt;=0,R41&lt;=0,S41&lt;=0),"Duração inválida",IF(W41&gt;=1,"Término após 24:00",IF(AND(Z41&lt;&gt;"",Z41&gt;'Parâmetros'!$O$2),"Início atrasado","OK"))))))))))))))</f>
        <v/>
      </c>
      <c r="AB41" s="27">
        <f>IF(A41="","",IF(X41="Cancelado","IGNORADO",IF(OR(D41="",J41="",T41="",U41="",W41=""),"REVISAR",IF(SUMPRODUCT(($A$2:$A$111=A41)*($D$2:$D$111=D41)*($X$2:$X$111&lt;&gt;"Cancelado")*(ROW($A$2:$A$111)&lt;&gt;ROW())*($J$2:$J$111&lt;&gt;"")*($T$2:$T$111&lt;&gt;"")*($J$2:$J$111&lt;T41)*($T$2:$T$111&gt;J41))+SUMPRODUCT(($A$2:$A$111=A41)*($D$2:$D$111=D41)*($X$2:$X$111&lt;&gt;"Cancelado")*(ROW($A$2:$A$111)&lt;&gt;ROW())*($U$2:$U$111&lt;&gt;"")*($W$2:$W$111&lt;&gt;"")*($U$2:$U$111&lt;T41)*($W$2:$W$111&gt;J41))+SUMPRODUCT(($A$2:$A$111=A41)*($D$2:$D$111=D41)*($X$2:$X$111&lt;&gt;"Cancelado")*(ROW($A$2:$A$111)&lt;&gt;ROW())*($J$2:$J$111&lt;&gt;"")*($T$2:$T$111&lt;&gt;"")*($J$2:$J$111&lt;W41)*($T$2:$T$111&gt;U41))+SUMPRODUCT(($A$2:$A$111=A41)*($D$2:$D$111=D41)*($X$2:$X$111&lt;&gt;"Cancelado")*(ROW($A$2:$A$111)&lt;&gt;ROW())*($U$2:$U$111&lt;&gt;"")*($W$2:$W$111&lt;&gt;"")*($U$2:$U$111&lt;W41)*($W$2:$W$111&gt;U41))&gt;0,"CONFLITO","OK"))))</f>
        <v/>
      </c>
      <c r="AC41" s="27">
        <f>IF(A41="","",IF(X41="Cancelado","IGNORADO",IF(G41="","REVISAR",IF(OR(U41="",V41=""),"REVISAR",IF(SUMPRODUCT(($A$2:$A$111=A41)*($G$2:$G$111=G41)*($X$2:$X$111&lt;&gt;"Cancelado")*(ROW($A$2:$A$111)&lt;&gt;ROW())*($U$2:$U$111&lt;&gt;"")*($V$2:$V$111&lt;&gt;"")*($U$2:$U$111&lt;V41)*($V$2:$V$111&gt;U41))&gt;0,"CONFLITO","OK")))))</f>
        <v/>
      </c>
    </row>
    <row r="42" ht="23" customHeight="1">
      <c r="A42" s="19" t="n"/>
      <c r="B42" s="20" t="n"/>
      <c r="C42" s="21" t="n"/>
      <c r="D42" s="20" t="n"/>
      <c r="E42" s="21" t="n"/>
      <c r="F42" s="21" t="n"/>
      <c r="G42" s="20" t="n"/>
      <c r="H42" s="22" t="n"/>
      <c r="I42" s="22" t="n"/>
      <c r="J42" s="23">
        <f>IF(A42="","",IF(I42&lt;&gt;"",I42,IF(H42&lt;&gt;"",H42,"")))</f>
        <v/>
      </c>
      <c r="K42" s="24">
        <f>IF(OR(A42="",J42="",X42="Cancelado"),"",COUNTIFS($A$2:$A$111,A42,$J$2:$J$111,"&lt;"&amp;J42,$J$2:$J$111,"&lt;&gt;",$X$2:$X$111,"&lt;&gt;Cancelado")+COUNTIFS($A$2:A42,A42,$J$2:J42,J42,$X$2:X42,"&lt;&gt;Cancelado"))</f>
        <v/>
      </c>
      <c r="L42" s="25" t="n"/>
      <c r="M42" s="25" t="n"/>
      <c r="N42" s="25" t="n"/>
      <c r="O42" s="25" t="n"/>
      <c r="P42" s="24">
        <f>IF(E42="","",IF(L42&lt;&gt;"",L42,IFERROR(VLOOKUP(E42,'Parâmetros'!$A$2:$E$21,2,FALSE),"")))</f>
        <v/>
      </c>
      <c r="Q42" s="24">
        <f>IF(E42="","",IF(M42&lt;&gt;"",M42,IFERROR(VLOOKUP(E42,'Parâmetros'!$A$2:$E$21,3,FALSE),"")))</f>
        <v/>
      </c>
      <c r="R42" s="24">
        <f>IF(E42="","",IF(N42&lt;&gt;"",N42,IFERROR(VLOOKUP(E42,'Parâmetros'!$A$2:$E$21,4,FALSE),"")))</f>
        <v/>
      </c>
      <c r="S42" s="24">
        <f>IF(E42="","",IF(O42&lt;&gt;"",O42,IFERROR(VLOOKUP(E42,'Parâmetros'!$A$2:$E$21,5,FALSE),"")))</f>
        <v/>
      </c>
      <c r="T42" s="23">
        <f>IF(OR(J42="",P42=""),"",J42+P42/1440)</f>
        <v/>
      </c>
      <c r="U42" s="23">
        <f>IF(OR(T42="",Q42=""),"",T42+Q42/1440)</f>
        <v/>
      </c>
      <c r="V42" s="23">
        <f>IF(OR(U42="",R42=""),"",U42+R42/1440)</f>
        <v/>
      </c>
      <c r="W42" s="23">
        <f>IF(OR(V42="",S42=""),"",V42+S42/1440)</f>
        <v/>
      </c>
      <c r="X42" s="20" t="n"/>
      <c r="Y42" s="21" t="n"/>
      <c r="Z42" s="24">
        <f>IF(OR(H42="",I42=""),"",ROUND((I42-H42)*1440,0))</f>
        <v/>
      </c>
      <c r="AA42" s="26">
        <f>IF(A42="","",IF(B42="","Informar código",IF(COUNTIF($B$2:$B$111,B42)&gt;1,"Código duplicado",IF(X42="","Informar status",IF(X42="Cancelado","CANCELADO",IF(C42="","Informar cliente/código",IF(D42="","Informar profissional",IF(E42="","Informar serviço",IF(G42="","Informar cuba",IF(J42="","Informar horário",IF(OR(P42="",Q42="",R42="",S42=""),"Revisar durações",IF(OR(P42&lt;=0,Q42&lt;=0,R42&lt;=0,S42&lt;=0),"Duração inválida",IF(W42&gt;=1,"Término após 24:00",IF(AND(Z42&lt;&gt;"",Z42&gt;'Parâmetros'!$O$2),"Início atrasado","OK"))))))))))))))</f>
        <v/>
      </c>
      <c r="AB42" s="27">
        <f>IF(A42="","",IF(X42="Cancelado","IGNORADO",IF(OR(D42="",J42="",T42="",U42="",W42=""),"REVISAR",IF(SUMPRODUCT(($A$2:$A$111=A42)*($D$2:$D$111=D42)*($X$2:$X$111&lt;&gt;"Cancelado")*(ROW($A$2:$A$111)&lt;&gt;ROW())*($J$2:$J$111&lt;&gt;"")*($T$2:$T$111&lt;&gt;"")*($J$2:$J$111&lt;T42)*($T$2:$T$111&gt;J42))+SUMPRODUCT(($A$2:$A$111=A42)*($D$2:$D$111=D42)*($X$2:$X$111&lt;&gt;"Cancelado")*(ROW($A$2:$A$111)&lt;&gt;ROW())*($U$2:$U$111&lt;&gt;"")*($W$2:$W$111&lt;&gt;"")*($U$2:$U$111&lt;T42)*($W$2:$W$111&gt;J42))+SUMPRODUCT(($A$2:$A$111=A42)*($D$2:$D$111=D42)*($X$2:$X$111&lt;&gt;"Cancelado")*(ROW($A$2:$A$111)&lt;&gt;ROW())*($J$2:$J$111&lt;&gt;"")*($T$2:$T$111&lt;&gt;"")*($J$2:$J$111&lt;W42)*($T$2:$T$111&gt;U42))+SUMPRODUCT(($A$2:$A$111=A42)*($D$2:$D$111=D42)*($X$2:$X$111&lt;&gt;"Cancelado")*(ROW($A$2:$A$111)&lt;&gt;ROW())*($U$2:$U$111&lt;&gt;"")*($W$2:$W$111&lt;&gt;"")*($U$2:$U$111&lt;W42)*($W$2:$W$111&gt;U42))&gt;0,"CONFLITO","OK"))))</f>
        <v/>
      </c>
      <c r="AC42" s="27">
        <f>IF(A42="","",IF(X42="Cancelado","IGNORADO",IF(G42="","REVISAR",IF(OR(U42="",V42=""),"REVISAR",IF(SUMPRODUCT(($A$2:$A$111=A42)*($G$2:$G$111=G42)*($X$2:$X$111&lt;&gt;"Cancelado")*(ROW($A$2:$A$111)&lt;&gt;ROW())*($U$2:$U$111&lt;&gt;"")*($V$2:$V$111&lt;&gt;"")*($U$2:$U$111&lt;V42)*($V$2:$V$111&gt;U42))&gt;0,"CONFLITO","OK")))))</f>
        <v/>
      </c>
    </row>
    <row r="43" ht="23" customHeight="1">
      <c r="A43" s="19" t="n"/>
      <c r="B43" s="20" t="n"/>
      <c r="C43" s="21" t="n"/>
      <c r="D43" s="20" t="n"/>
      <c r="E43" s="21" t="n"/>
      <c r="F43" s="21" t="n"/>
      <c r="G43" s="20" t="n"/>
      <c r="H43" s="22" t="n"/>
      <c r="I43" s="22" t="n"/>
      <c r="J43" s="23">
        <f>IF(A43="","",IF(I43&lt;&gt;"",I43,IF(H43&lt;&gt;"",H43,"")))</f>
        <v/>
      </c>
      <c r="K43" s="24">
        <f>IF(OR(A43="",J43="",X43="Cancelado"),"",COUNTIFS($A$2:$A$111,A43,$J$2:$J$111,"&lt;"&amp;J43,$J$2:$J$111,"&lt;&gt;",$X$2:$X$111,"&lt;&gt;Cancelado")+COUNTIFS($A$2:A43,A43,$J$2:J43,J43,$X$2:X43,"&lt;&gt;Cancelado"))</f>
        <v/>
      </c>
      <c r="L43" s="25" t="n"/>
      <c r="M43" s="25" t="n"/>
      <c r="N43" s="25" t="n"/>
      <c r="O43" s="25" t="n"/>
      <c r="P43" s="24">
        <f>IF(E43="","",IF(L43&lt;&gt;"",L43,IFERROR(VLOOKUP(E43,'Parâmetros'!$A$2:$E$21,2,FALSE),"")))</f>
        <v/>
      </c>
      <c r="Q43" s="24">
        <f>IF(E43="","",IF(M43&lt;&gt;"",M43,IFERROR(VLOOKUP(E43,'Parâmetros'!$A$2:$E$21,3,FALSE),"")))</f>
        <v/>
      </c>
      <c r="R43" s="24">
        <f>IF(E43="","",IF(N43&lt;&gt;"",N43,IFERROR(VLOOKUP(E43,'Parâmetros'!$A$2:$E$21,4,FALSE),"")))</f>
        <v/>
      </c>
      <c r="S43" s="24">
        <f>IF(E43="","",IF(O43&lt;&gt;"",O43,IFERROR(VLOOKUP(E43,'Parâmetros'!$A$2:$E$21,5,FALSE),"")))</f>
        <v/>
      </c>
      <c r="T43" s="23">
        <f>IF(OR(J43="",P43=""),"",J43+P43/1440)</f>
        <v/>
      </c>
      <c r="U43" s="23">
        <f>IF(OR(T43="",Q43=""),"",T43+Q43/1440)</f>
        <v/>
      </c>
      <c r="V43" s="23">
        <f>IF(OR(U43="",R43=""),"",U43+R43/1440)</f>
        <v/>
      </c>
      <c r="W43" s="23">
        <f>IF(OR(V43="",S43=""),"",V43+S43/1440)</f>
        <v/>
      </c>
      <c r="X43" s="20" t="n"/>
      <c r="Y43" s="21" t="n"/>
      <c r="Z43" s="24">
        <f>IF(OR(H43="",I43=""),"",ROUND((I43-H43)*1440,0))</f>
        <v/>
      </c>
      <c r="AA43" s="26">
        <f>IF(A43="","",IF(B43="","Informar código",IF(COUNTIF($B$2:$B$111,B43)&gt;1,"Código duplicado",IF(X43="","Informar status",IF(X43="Cancelado","CANCELADO",IF(C43="","Informar cliente/código",IF(D43="","Informar profissional",IF(E43="","Informar serviço",IF(G43="","Informar cuba",IF(J43="","Informar horário",IF(OR(P43="",Q43="",R43="",S43=""),"Revisar durações",IF(OR(P43&lt;=0,Q43&lt;=0,R43&lt;=0,S43&lt;=0),"Duração inválida",IF(W43&gt;=1,"Término após 24:00",IF(AND(Z43&lt;&gt;"",Z43&gt;'Parâmetros'!$O$2),"Início atrasado","OK"))))))))))))))</f>
        <v/>
      </c>
      <c r="AB43" s="27">
        <f>IF(A43="","",IF(X43="Cancelado","IGNORADO",IF(OR(D43="",J43="",T43="",U43="",W43=""),"REVISAR",IF(SUMPRODUCT(($A$2:$A$111=A43)*($D$2:$D$111=D43)*($X$2:$X$111&lt;&gt;"Cancelado")*(ROW($A$2:$A$111)&lt;&gt;ROW())*($J$2:$J$111&lt;&gt;"")*($T$2:$T$111&lt;&gt;"")*($J$2:$J$111&lt;T43)*($T$2:$T$111&gt;J43))+SUMPRODUCT(($A$2:$A$111=A43)*($D$2:$D$111=D43)*($X$2:$X$111&lt;&gt;"Cancelado")*(ROW($A$2:$A$111)&lt;&gt;ROW())*($U$2:$U$111&lt;&gt;"")*($W$2:$W$111&lt;&gt;"")*($U$2:$U$111&lt;T43)*($W$2:$W$111&gt;J43))+SUMPRODUCT(($A$2:$A$111=A43)*($D$2:$D$111=D43)*($X$2:$X$111&lt;&gt;"Cancelado")*(ROW($A$2:$A$111)&lt;&gt;ROW())*($J$2:$J$111&lt;&gt;"")*($T$2:$T$111&lt;&gt;"")*($J$2:$J$111&lt;W43)*($T$2:$T$111&gt;U43))+SUMPRODUCT(($A$2:$A$111=A43)*($D$2:$D$111=D43)*($X$2:$X$111&lt;&gt;"Cancelado")*(ROW($A$2:$A$111)&lt;&gt;ROW())*($U$2:$U$111&lt;&gt;"")*($W$2:$W$111&lt;&gt;"")*($U$2:$U$111&lt;W43)*($W$2:$W$111&gt;U43))&gt;0,"CONFLITO","OK"))))</f>
        <v/>
      </c>
      <c r="AC43" s="27">
        <f>IF(A43="","",IF(X43="Cancelado","IGNORADO",IF(G43="","REVISAR",IF(OR(U43="",V43=""),"REVISAR",IF(SUMPRODUCT(($A$2:$A$111=A43)*($G$2:$G$111=G43)*($X$2:$X$111&lt;&gt;"Cancelado")*(ROW($A$2:$A$111)&lt;&gt;ROW())*($U$2:$U$111&lt;&gt;"")*($V$2:$V$111&lt;&gt;"")*($U$2:$U$111&lt;V43)*($V$2:$V$111&gt;U43))&gt;0,"CONFLITO","OK")))))</f>
        <v/>
      </c>
    </row>
    <row r="44" ht="23" customHeight="1">
      <c r="A44" s="19" t="n"/>
      <c r="B44" s="20" t="n"/>
      <c r="C44" s="21" t="n"/>
      <c r="D44" s="20" t="n"/>
      <c r="E44" s="21" t="n"/>
      <c r="F44" s="21" t="n"/>
      <c r="G44" s="20" t="n"/>
      <c r="H44" s="22" t="n"/>
      <c r="I44" s="22" t="n"/>
      <c r="J44" s="23">
        <f>IF(A44="","",IF(I44&lt;&gt;"",I44,IF(H44&lt;&gt;"",H44,"")))</f>
        <v/>
      </c>
      <c r="K44" s="24">
        <f>IF(OR(A44="",J44="",X44="Cancelado"),"",COUNTIFS($A$2:$A$111,A44,$J$2:$J$111,"&lt;"&amp;J44,$J$2:$J$111,"&lt;&gt;",$X$2:$X$111,"&lt;&gt;Cancelado")+COUNTIFS($A$2:A44,A44,$J$2:J44,J44,$X$2:X44,"&lt;&gt;Cancelado"))</f>
        <v/>
      </c>
      <c r="L44" s="25" t="n"/>
      <c r="M44" s="25" t="n"/>
      <c r="N44" s="25" t="n"/>
      <c r="O44" s="25" t="n"/>
      <c r="P44" s="24">
        <f>IF(E44="","",IF(L44&lt;&gt;"",L44,IFERROR(VLOOKUP(E44,'Parâmetros'!$A$2:$E$21,2,FALSE),"")))</f>
        <v/>
      </c>
      <c r="Q44" s="24">
        <f>IF(E44="","",IF(M44&lt;&gt;"",M44,IFERROR(VLOOKUP(E44,'Parâmetros'!$A$2:$E$21,3,FALSE),"")))</f>
        <v/>
      </c>
      <c r="R44" s="24">
        <f>IF(E44="","",IF(N44&lt;&gt;"",N44,IFERROR(VLOOKUP(E44,'Parâmetros'!$A$2:$E$21,4,FALSE),"")))</f>
        <v/>
      </c>
      <c r="S44" s="24">
        <f>IF(E44="","",IF(O44&lt;&gt;"",O44,IFERROR(VLOOKUP(E44,'Parâmetros'!$A$2:$E$21,5,FALSE),"")))</f>
        <v/>
      </c>
      <c r="T44" s="23">
        <f>IF(OR(J44="",P44=""),"",J44+P44/1440)</f>
        <v/>
      </c>
      <c r="U44" s="23">
        <f>IF(OR(T44="",Q44=""),"",T44+Q44/1440)</f>
        <v/>
      </c>
      <c r="V44" s="23">
        <f>IF(OR(U44="",R44=""),"",U44+R44/1440)</f>
        <v/>
      </c>
      <c r="W44" s="23">
        <f>IF(OR(V44="",S44=""),"",V44+S44/1440)</f>
        <v/>
      </c>
      <c r="X44" s="20" t="n"/>
      <c r="Y44" s="21" t="n"/>
      <c r="Z44" s="24">
        <f>IF(OR(H44="",I44=""),"",ROUND((I44-H44)*1440,0))</f>
        <v/>
      </c>
      <c r="AA44" s="26">
        <f>IF(A44="","",IF(B44="","Informar código",IF(COUNTIF($B$2:$B$111,B44)&gt;1,"Código duplicado",IF(X44="","Informar status",IF(X44="Cancelado","CANCELADO",IF(C44="","Informar cliente/código",IF(D44="","Informar profissional",IF(E44="","Informar serviço",IF(G44="","Informar cuba",IF(J44="","Informar horário",IF(OR(P44="",Q44="",R44="",S44=""),"Revisar durações",IF(OR(P44&lt;=0,Q44&lt;=0,R44&lt;=0,S44&lt;=0),"Duração inválida",IF(W44&gt;=1,"Término após 24:00",IF(AND(Z44&lt;&gt;"",Z44&gt;'Parâmetros'!$O$2),"Início atrasado","OK"))))))))))))))</f>
        <v/>
      </c>
      <c r="AB44" s="27">
        <f>IF(A44="","",IF(X44="Cancelado","IGNORADO",IF(OR(D44="",J44="",T44="",U44="",W44=""),"REVISAR",IF(SUMPRODUCT(($A$2:$A$111=A44)*($D$2:$D$111=D44)*($X$2:$X$111&lt;&gt;"Cancelado")*(ROW($A$2:$A$111)&lt;&gt;ROW())*($J$2:$J$111&lt;&gt;"")*($T$2:$T$111&lt;&gt;"")*($J$2:$J$111&lt;T44)*($T$2:$T$111&gt;J44))+SUMPRODUCT(($A$2:$A$111=A44)*($D$2:$D$111=D44)*($X$2:$X$111&lt;&gt;"Cancelado")*(ROW($A$2:$A$111)&lt;&gt;ROW())*($U$2:$U$111&lt;&gt;"")*($W$2:$W$111&lt;&gt;"")*($U$2:$U$111&lt;T44)*($W$2:$W$111&gt;J44))+SUMPRODUCT(($A$2:$A$111=A44)*($D$2:$D$111=D44)*($X$2:$X$111&lt;&gt;"Cancelado")*(ROW($A$2:$A$111)&lt;&gt;ROW())*($J$2:$J$111&lt;&gt;"")*($T$2:$T$111&lt;&gt;"")*($J$2:$J$111&lt;W44)*($T$2:$T$111&gt;U44))+SUMPRODUCT(($A$2:$A$111=A44)*($D$2:$D$111=D44)*($X$2:$X$111&lt;&gt;"Cancelado")*(ROW($A$2:$A$111)&lt;&gt;ROW())*($U$2:$U$111&lt;&gt;"")*($W$2:$W$111&lt;&gt;"")*($U$2:$U$111&lt;W44)*($W$2:$W$111&gt;U44))&gt;0,"CONFLITO","OK"))))</f>
        <v/>
      </c>
      <c r="AC44" s="27">
        <f>IF(A44="","",IF(X44="Cancelado","IGNORADO",IF(G44="","REVISAR",IF(OR(U44="",V44=""),"REVISAR",IF(SUMPRODUCT(($A$2:$A$111=A44)*($G$2:$G$111=G44)*($X$2:$X$111&lt;&gt;"Cancelado")*(ROW($A$2:$A$111)&lt;&gt;ROW())*($U$2:$U$111&lt;&gt;"")*($V$2:$V$111&lt;&gt;"")*($U$2:$U$111&lt;V44)*($V$2:$V$111&gt;U44))&gt;0,"CONFLITO","OK")))))</f>
        <v/>
      </c>
    </row>
    <row r="45" ht="23" customHeight="1">
      <c r="A45" s="19" t="n"/>
      <c r="B45" s="20" t="n"/>
      <c r="C45" s="21" t="n"/>
      <c r="D45" s="20" t="n"/>
      <c r="E45" s="21" t="n"/>
      <c r="F45" s="21" t="n"/>
      <c r="G45" s="20" t="n"/>
      <c r="H45" s="22" t="n"/>
      <c r="I45" s="22" t="n"/>
      <c r="J45" s="23">
        <f>IF(A45="","",IF(I45&lt;&gt;"",I45,IF(H45&lt;&gt;"",H45,"")))</f>
        <v/>
      </c>
      <c r="K45" s="24">
        <f>IF(OR(A45="",J45="",X45="Cancelado"),"",COUNTIFS($A$2:$A$111,A45,$J$2:$J$111,"&lt;"&amp;J45,$J$2:$J$111,"&lt;&gt;",$X$2:$X$111,"&lt;&gt;Cancelado")+COUNTIFS($A$2:A45,A45,$J$2:J45,J45,$X$2:X45,"&lt;&gt;Cancelado"))</f>
        <v/>
      </c>
      <c r="L45" s="25" t="n"/>
      <c r="M45" s="25" t="n"/>
      <c r="N45" s="25" t="n"/>
      <c r="O45" s="25" t="n"/>
      <c r="P45" s="24">
        <f>IF(E45="","",IF(L45&lt;&gt;"",L45,IFERROR(VLOOKUP(E45,'Parâmetros'!$A$2:$E$21,2,FALSE),"")))</f>
        <v/>
      </c>
      <c r="Q45" s="24">
        <f>IF(E45="","",IF(M45&lt;&gt;"",M45,IFERROR(VLOOKUP(E45,'Parâmetros'!$A$2:$E$21,3,FALSE),"")))</f>
        <v/>
      </c>
      <c r="R45" s="24">
        <f>IF(E45="","",IF(N45&lt;&gt;"",N45,IFERROR(VLOOKUP(E45,'Parâmetros'!$A$2:$E$21,4,FALSE),"")))</f>
        <v/>
      </c>
      <c r="S45" s="24">
        <f>IF(E45="","",IF(O45&lt;&gt;"",O45,IFERROR(VLOOKUP(E45,'Parâmetros'!$A$2:$E$21,5,FALSE),"")))</f>
        <v/>
      </c>
      <c r="T45" s="23">
        <f>IF(OR(J45="",P45=""),"",J45+P45/1440)</f>
        <v/>
      </c>
      <c r="U45" s="23">
        <f>IF(OR(T45="",Q45=""),"",T45+Q45/1440)</f>
        <v/>
      </c>
      <c r="V45" s="23">
        <f>IF(OR(U45="",R45=""),"",U45+R45/1440)</f>
        <v/>
      </c>
      <c r="W45" s="23">
        <f>IF(OR(V45="",S45=""),"",V45+S45/1440)</f>
        <v/>
      </c>
      <c r="X45" s="20" t="n"/>
      <c r="Y45" s="21" t="n"/>
      <c r="Z45" s="24">
        <f>IF(OR(H45="",I45=""),"",ROUND((I45-H45)*1440,0))</f>
        <v/>
      </c>
      <c r="AA45" s="26">
        <f>IF(A45="","",IF(B45="","Informar código",IF(COUNTIF($B$2:$B$111,B45)&gt;1,"Código duplicado",IF(X45="","Informar status",IF(X45="Cancelado","CANCELADO",IF(C45="","Informar cliente/código",IF(D45="","Informar profissional",IF(E45="","Informar serviço",IF(G45="","Informar cuba",IF(J45="","Informar horário",IF(OR(P45="",Q45="",R45="",S45=""),"Revisar durações",IF(OR(P45&lt;=0,Q45&lt;=0,R45&lt;=0,S45&lt;=0),"Duração inválida",IF(W45&gt;=1,"Término após 24:00",IF(AND(Z45&lt;&gt;"",Z45&gt;'Parâmetros'!$O$2),"Início atrasado","OK"))))))))))))))</f>
        <v/>
      </c>
      <c r="AB45" s="27">
        <f>IF(A45="","",IF(X45="Cancelado","IGNORADO",IF(OR(D45="",J45="",T45="",U45="",W45=""),"REVISAR",IF(SUMPRODUCT(($A$2:$A$111=A45)*($D$2:$D$111=D45)*($X$2:$X$111&lt;&gt;"Cancelado")*(ROW($A$2:$A$111)&lt;&gt;ROW())*($J$2:$J$111&lt;&gt;"")*($T$2:$T$111&lt;&gt;"")*($J$2:$J$111&lt;T45)*($T$2:$T$111&gt;J45))+SUMPRODUCT(($A$2:$A$111=A45)*($D$2:$D$111=D45)*($X$2:$X$111&lt;&gt;"Cancelado")*(ROW($A$2:$A$111)&lt;&gt;ROW())*($U$2:$U$111&lt;&gt;"")*($W$2:$W$111&lt;&gt;"")*($U$2:$U$111&lt;T45)*($W$2:$W$111&gt;J45))+SUMPRODUCT(($A$2:$A$111=A45)*($D$2:$D$111=D45)*($X$2:$X$111&lt;&gt;"Cancelado")*(ROW($A$2:$A$111)&lt;&gt;ROW())*($J$2:$J$111&lt;&gt;"")*($T$2:$T$111&lt;&gt;"")*($J$2:$J$111&lt;W45)*($T$2:$T$111&gt;U45))+SUMPRODUCT(($A$2:$A$111=A45)*($D$2:$D$111=D45)*($X$2:$X$111&lt;&gt;"Cancelado")*(ROW($A$2:$A$111)&lt;&gt;ROW())*($U$2:$U$111&lt;&gt;"")*($W$2:$W$111&lt;&gt;"")*($U$2:$U$111&lt;W45)*($W$2:$W$111&gt;U45))&gt;0,"CONFLITO","OK"))))</f>
        <v/>
      </c>
      <c r="AC45" s="27">
        <f>IF(A45="","",IF(X45="Cancelado","IGNORADO",IF(G45="","REVISAR",IF(OR(U45="",V45=""),"REVISAR",IF(SUMPRODUCT(($A$2:$A$111=A45)*($G$2:$G$111=G45)*($X$2:$X$111&lt;&gt;"Cancelado")*(ROW($A$2:$A$111)&lt;&gt;ROW())*($U$2:$U$111&lt;&gt;"")*($V$2:$V$111&lt;&gt;"")*($U$2:$U$111&lt;V45)*($V$2:$V$111&gt;U45))&gt;0,"CONFLITO","OK")))))</f>
        <v/>
      </c>
    </row>
    <row r="46" ht="23" customHeight="1">
      <c r="A46" s="19" t="n"/>
      <c r="B46" s="20" t="n"/>
      <c r="C46" s="21" t="n"/>
      <c r="D46" s="20" t="n"/>
      <c r="E46" s="21" t="n"/>
      <c r="F46" s="21" t="n"/>
      <c r="G46" s="20" t="n"/>
      <c r="H46" s="22" t="n"/>
      <c r="I46" s="22" t="n"/>
      <c r="J46" s="23">
        <f>IF(A46="","",IF(I46&lt;&gt;"",I46,IF(H46&lt;&gt;"",H46,"")))</f>
        <v/>
      </c>
      <c r="K46" s="24">
        <f>IF(OR(A46="",J46="",X46="Cancelado"),"",COUNTIFS($A$2:$A$111,A46,$J$2:$J$111,"&lt;"&amp;J46,$J$2:$J$111,"&lt;&gt;",$X$2:$X$111,"&lt;&gt;Cancelado")+COUNTIFS($A$2:A46,A46,$J$2:J46,J46,$X$2:X46,"&lt;&gt;Cancelado"))</f>
        <v/>
      </c>
      <c r="L46" s="25" t="n"/>
      <c r="M46" s="25" t="n"/>
      <c r="N46" s="25" t="n"/>
      <c r="O46" s="25" t="n"/>
      <c r="P46" s="24">
        <f>IF(E46="","",IF(L46&lt;&gt;"",L46,IFERROR(VLOOKUP(E46,'Parâmetros'!$A$2:$E$21,2,FALSE),"")))</f>
        <v/>
      </c>
      <c r="Q46" s="24">
        <f>IF(E46="","",IF(M46&lt;&gt;"",M46,IFERROR(VLOOKUP(E46,'Parâmetros'!$A$2:$E$21,3,FALSE),"")))</f>
        <v/>
      </c>
      <c r="R46" s="24">
        <f>IF(E46="","",IF(N46&lt;&gt;"",N46,IFERROR(VLOOKUP(E46,'Parâmetros'!$A$2:$E$21,4,FALSE),"")))</f>
        <v/>
      </c>
      <c r="S46" s="24">
        <f>IF(E46="","",IF(O46&lt;&gt;"",O46,IFERROR(VLOOKUP(E46,'Parâmetros'!$A$2:$E$21,5,FALSE),"")))</f>
        <v/>
      </c>
      <c r="T46" s="23">
        <f>IF(OR(J46="",P46=""),"",J46+P46/1440)</f>
        <v/>
      </c>
      <c r="U46" s="23">
        <f>IF(OR(T46="",Q46=""),"",T46+Q46/1440)</f>
        <v/>
      </c>
      <c r="V46" s="23">
        <f>IF(OR(U46="",R46=""),"",U46+R46/1440)</f>
        <v/>
      </c>
      <c r="W46" s="23">
        <f>IF(OR(V46="",S46=""),"",V46+S46/1440)</f>
        <v/>
      </c>
      <c r="X46" s="20" t="n"/>
      <c r="Y46" s="21" t="n"/>
      <c r="Z46" s="24">
        <f>IF(OR(H46="",I46=""),"",ROUND((I46-H46)*1440,0))</f>
        <v/>
      </c>
      <c r="AA46" s="26">
        <f>IF(A46="","",IF(B46="","Informar código",IF(COUNTIF($B$2:$B$111,B46)&gt;1,"Código duplicado",IF(X46="","Informar status",IF(X46="Cancelado","CANCELADO",IF(C46="","Informar cliente/código",IF(D46="","Informar profissional",IF(E46="","Informar serviço",IF(G46="","Informar cuba",IF(J46="","Informar horário",IF(OR(P46="",Q46="",R46="",S46=""),"Revisar durações",IF(OR(P46&lt;=0,Q46&lt;=0,R46&lt;=0,S46&lt;=0),"Duração inválida",IF(W46&gt;=1,"Término após 24:00",IF(AND(Z46&lt;&gt;"",Z46&gt;'Parâmetros'!$O$2),"Início atrasado","OK"))))))))))))))</f>
        <v/>
      </c>
      <c r="AB46" s="27">
        <f>IF(A46="","",IF(X46="Cancelado","IGNORADO",IF(OR(D46="",J46="",T46="",U46="",W46=""),"REVISAR",IF(SUMPRODUCT(($A$2:$A$111=A46)*($D$2:$D$111=D46)*($X$2:$X$111&lt;&gt;"Cancelado")*(ROW($A$2:$A$111)&lt;&gt;ROW())*($J$2:$J$111&lt;&gt;"")*($T$2:$T$111&lt;&gt;"")*($J$2:$J$111&lt;T46)*($T$2:$T$111&gt;J46))+SUMPRODUCT(($A$2:$A$111=A46)*($D$2:$D$111=D46)*($X$2:$X$111&lt;&gt;"Cancelado")*(ROW($A$2:$A$111)&lt;&gt;ROW())*($U$2:$U$111&lt;&gt;"")*($W$2:$W$111&lt;&gt;"")*($U$2:$U$111&lt;T46)*($W$2:$W$111&gt;J46))+SUMPRODUCT(($A$2:$A$111=A46)*($D$2:$D$111=D46)*($X$2:$X$111&lt;&gt;"Cancelado")*(ROW($A$2:$A$111)&lt;&gt;ROW())*($J$2:$J$111&lt;&gt;"")*($T$2:$T$111&lt;&gt;"")*($J$2:$J$111&lt;W46)*($T$2:$T$111&gt;U46))+SUMPRODUCT(($A$2:$A$111=A46)*($D$2:$D$111=D46)*($X$2:$X$111&lt;&gt;"Cancelado")*(ROW($A$2:$A$111)&lt;&gt;ROW())*($U$2:$U$111&lt;&gt;"")*($W$2:$W$111&lt;&gt;"")*($U$2:$U$111&lt;W46)*($W$2:$W$111&gt;U46))&gt;0,"CONFLITO","OK"))))</f>
        <v/>
      </c>
      <c r="AC46" s="27">
        <f>IF(A46="","",IF(X46="Cancelado","IGNORADO",IF(G46="","REVISAR",IF(OR(U46="",V46=""),"REVISAR",IF(SUMPRODUCT(($A$2:$A$111=A46)*($G$2:$G$111=G46)*($X$2:$X$111&lt;&gt;"Cancelado")*(ROW($A$2:$A$111)&lt;&gt;ROW())*($U$2:$U$111&lt;&gt;"")*($V$2:$V$111&lt;&gt;"")*($U$2:$U$111&lt;V46)*($V$2:$V$111&gt;U46))&gt;0,"CONFLITO","OK")))))</f>
        <v/>
      </c>
    </row>
    <row r="47" ht="23" customHeight="1">
      <c r="A47" s="19" t="n"/>
      <c r="B47" s="20" t="n"/>
      <c r="C47" s="21" t="n"/>
      <c r="D47" s="20" t="n"/>
      <c r="E47" s="21" t="n"/>
      <c r="F47" s="21" t="n"/>
      <c r="G47" s="20" t="n"/>
      <c r="H47" s="22" t="n"/>
      <c r="I47" s="22" t="n"/>
      <c r="J47" s="23">
        <f>IF(A47="","",IF(I47&lt;&gt;"",I47,IF(H47&lt;&gt;"",H47,"")))</f>
        <v/>
      </c>
      <c r="K47" s="24">
        <f>IF(OR(A47="",J47="",X47="Cancelado"),"",COUNTIFS($A$2:$A$111,A47,$J$2:$J$111,"&lt;"&amp;J47,$J$2:$J$111,"&lt;&gt;",$X$2:$X$111,"&lt;&gt;Cancelado")+COUNTIFS($A$2:A47,A47,$J$2:J47,J47,$X$2:X47,"&lt;&gt;Cancelado"))</f>
        <v/>
      </c>
      <c r="L47" s="25" t="n"/>
      <c r="M47" s="25" t="n"/>
      <c r="N47" s="25" t="n"/>
      <c r="O47" s="25" t="n"/>
      <c r="P47" s="24">
        <f>IF(E47="","",IF(L47&lt;&gt;"",L47,IFERROR(VLOOKUP(E47,'Parâmetros'!$A$2:$E$21,2,FALSE),"")))</f>
        <v/>
      </c>
      <c r="Q47" s="24">
        <f>IF(E47="","",IF(M47&lt;&gt;"",M47,IFERROR(VLOOKUP(E47,'Parâmetros'!$A$2:$E$21,3,FALSE),"")))</f>
        <v/>
      </c>
      <c r="R47" s="24">
        <f>IF(E47="","",IF(N47&lt;&gt;"",N47,IFERROR(VLOOKUP(E47,'Parâmetros'!$A$2:$E$21,4,FALSE),"")))</f>
        <v/>
      </c>
      <c r="S47" s="24">
        <f>IF(E47="","",IF(O47&lt;&gt;"",O47,IFERROR(VLOOKUP(E47,'Parâmetros'!$A$2:$E$21,5,FALSE),"")))</f>
        <v/>
      </c>
      <c r="T47" s="23">
        <f>IF(OR(J47="",P47=""),"",J47+P47/1440)</f>
        <v/>
      </c>
      <c r="U47" s="23">
        <f>IF(OR(T47="",Q47=""),"",T47+Q47/1440)</f>
        <v/>
      </c>
      <c r="V47" s="23">
        <f>IF(OR(U47="",R47=""),"",U47+R47/1440)</f>
        <v/>
      </c>
      <c r="W47" s="23">
        <f>IF(OR(V47="",S47=""),"",V47+S47/1440)</f>
        <v/>
      </c>
      <c r="X47" s="20" t="n"/>
      <c r="Y47" s="21" t="n"/>
      <c r="Z47" s="24">
        <f>IF(OR(H47="",I47=""),"",ROUND((I47-H47)*1440,0))</f>
        <v/>
      </c>
      <c r="AA47" s="26">
        <f>IF(A47="","",IF(B47="","Informar código",IF(COUNTIF($B$2:$B$111,B47)&gt;1,"Código duplicado",IF(X47="","Informar status",IF(X47="Cancelado","CANCELADO",IF(C47="","Informar cliente/código",IF(D47="","Informar profissional",IF(E47="","Informar serviço",IF(G47="","Informar cuba",IF(J47="","Informar horário",IF(OR(P47="",Q47="",R47="",S47=""),"Revisar durações",IF(OR(P47&lt;=0,Q47&lt;=0,R47&lt;=0,S47&lt;=0),"Duração inválida",IF(W47&gt;=1,"Término após 24:00",IF(AND(Z47&lt;&gt;"",Z47&gt;'Parâmetros'!$O$2),"Início atrasado","OK"))))))))))))))</f>
        <v/>
      </c>
      <c r="AB47" s="27">
        <f>IF(A47="","",IF(X47="Cancelado","IGNORADO",IF(OR(D47="",J47="",T47="",U47="",W47=""),"REVISAR",IF(SUMPRODUCT(($A$2:$A$111=A47)*($D$2:$D$111=D47)*($X$2:$X$111&lt;&gt;"Cancelado")*(ROW($A$2:$A$111)&lt;&gt;ROW())*($J$2:$J$111&lt;&gt;"")*($T$2:$T$111&lt;&gt;"")*($J$2:$J$111&lt;T47)*($T$2:$T$111&gt;J47))+SUMPRODUCT(($A$2:$A$111=A47)*($D$2:$D$111=D47)*($X$2:$X$111&lt;&gt;"Cancelado")*(ROW($A$2:$A$111)&lt;&gt;ROW())*($U$2:$U$111&lt;&gt;"")*($W$2:$W$111&lt;&gt;"")*($U$2:$U$111&lt;T47)*($W$2:$W$111&gt;J47))+SUMPRODUCT(($A$2:$A$111=A47)*($D$2:$D$111=D47)*($X$2:$X$111&lt;&gt;"Cancelado")*(ROW($A$2:$A$111)&lt;&gt;ROW())*($J$2:$J$111&lt;&gt;"")*($T$2:$T$111&lt;&gt;"")*($J$2:$J$111&lt;W47)*($T$2:$T$111&gt;U47))+SUMPRODUCT(($A$2:$A$111=A47)*($D$2:$D$111=D47)*($X$2:$X$111&lt;&gt;"Cancelado")*(ROW($A$2:$A$111)&lt;&gt;ROW())*($U$2:$U$111&lt;&gt;"")*($W$2:$W$111&lt;&gt;"")*($U$2:$U$111&lt;W47)*($W$2:$W$111&gt;U47))&gt;0,"CONFLITO","OK"))))</f>
        <v/>
      </c>
      <c r="AC47" s="27">
        <f>IF(A47="","",IF(X47="Cancelado","IGNORADO",IF(G47="","REVISAR",IF(OR(U47="",V47=""),"REVISAR",IF(SUMPRODUCT(($A$2:$A$111=A47)*($G$2:$G$111=G47)*($X$2:$X$111&lt;&gt;"Cancelado")*(ROW($A$2:$A$111)&lt;&gt;ROW())*($U$2:$U$111&lt;&gt;"")*($V$2:$V$111&lt;&gt;"")*($U$2:$U$111&lt;V47)*($V$2:$V$111&gt;U47))&gt;0,"CONFLITO","OK")))))</f>
        <v/>
      </c>
    </row>
    <row r="48" ht="23" customHeight="1">
      <c r="A48" s="19" t="n"/>
      <c r="B48" s="20" t="n"/>
      <c r="C48" s="21" t="n"/>
      <c r="D48" s="20" t="n"/>
      <c r="E48" s="21" t="n"/>
      <c r="F48" s="21" t="n"/>
      <c r="G48" s="20" t="n"/>
      <c r="H48" s="22" t="n"/>
      <c r="I48" s="22" t="n"/>
      <c r="J48" s="23">
        <f>IF(A48="","",IF(I48&lt;&gt;"",I48,IF(H48&lt;&gt;"",H48,"")))</f>
        <v/>
      </c>
      <c r="K48" s="24">
        <f>IF(OR(A48="",J48="",X48="Cancelado"),"",COUNTIFS($A$2:$A$111,A48,$J$2:$J$111,"&lt;"&amp;J48,$J$2:$J$111,"&lt;&gt;",$X$2:$X$111,"&lt;&gt;Cancelado")+COUNTIFS($A$2:A48,A48,$J$2:J48,J48,$X$2:X48,"&lt;&gt;Cancelado"))</f>
        <v/>
      </c>
      <c r="L48" s="25" t="n"/>
      <c r="M48" s="25" t="n"/>
      <c r="N48" s="25" t="n"/>
      <c r="O48" s="25" t="n"/>
      <c r="P48" s="24">
        <f>IF(E48="","",IF(L48&lt;&gt;"",L48,IFERROR(VLOOKUP(E48,'Parâmetros'!$A$2:$E$21,2,FALSE),"")))</f>
        <v/>
      </c>
      <c r="Q48" s="24">
        <f>IF(E48="","",IF(M48&lt;&gt;"",M48,IFERROR(VLOOKUP(E48,'Parâmetros'!$A$2:$E$21,3,FALSE),"")))</f>
        <v/>
      </c>
      <c r="R48" s="24">
        <f>IF(E48="","",IF(N48&lt;&gt;"",N48,IFERROR(VLOOKUP(E48,'Parâmetros'!$A$2:$E$21,4,FALSE),"")))</f>
        <v/>
      </c>
      <c r="S48" s="24">
        <f>IF(E48="","",IF(O48&lt;&gt;"",O48,IFERROR(VLOOKUP(E48,'Parâmetros'!$A$2:$E$21,5,FALSE),"")))</f>
        <v/>
      </c>
      <c r="T48" s="23">
        <f>IF(OR(J48="",P48=""),"",J48+P48/1440)</f>
        <v/>
      </c>
      <c r="U48" s="23">
        <f>IF(OR(T48="",Q48=""),"",T48+Q48/1440)</f>
        <v/>
      </c>
      <c r="V48" s="23">
        <f>IF(OR(U48="",R48=""),"",U48+R48/1440)</f>
        <v/>
      </c>
      <c r="W48" s="23">
        <f>IF(OR(V48="",S48=""),"",V48+S48/1440)</f>
        <v/>
      </c>
      <c r="X48" s="20" t="n"/>
      <c r="Y48" s="21" t="n"/>
      <c r="Z48" s="24">
        <f>IF(OR(H48="",I48=""),"",ROUND((I48-H48)*1440,0))</f>
        <v/>
      </c>
      <c r="AA48" s="26">
        <f>IF(A48="","",IF(B48="","Informar código",IF(COUNTIF($B$2:$B$111,B48)&gt;1,"Código duplicado",IF(X48="","Informar status",IF(X48="Cancelado","CANCELADO",IF(C48="","Informar cliente/código",IF(D48="","Informar profissional",IF(E48="","Informar serviço",IF(G48="","Informar cuba",IF(J48="","Informar horário",IF(OR(P48="",Q48="",R48="",S48=""),"Revisar durações",IF(OR(P48&lt;=0,Q48&lt;=0,R48&lt;=0,S48&lt;=0),"Duração inválida",IF(W48&gt;=1,"Término após 24:00",IF(AND(Z48&lt;&gt;"",Z48&gt;'Parâmetros'!$O$2),"Início atrasado","OK"))))))))))))))</f>
        <v/>
      </c>
      <c r="AB48" s="27">
        <f>IF(A48="","",IF(X48="Cancelado","IGNORADO",IF(OR(D48="",J48="",T48="",U48="",W48=""),"REVISAR",IF(SUMPRODUCT(($A$2:$A$111=A48)*($D$2:$D$111=D48)*($X$2:$X$111&lt;&gt;"Cancelado")*(ROW($A$2:$A$111)&lt;&gt;ROW())*($J$2:$J$111&lt;&gt;"")*($T$2:$T$111&lt;&gt;"")*($J$2:$J$111&lt;T48)*($T$2:$T$111&gt;J48))+SUMPRODUCT(($A$2:$A$111=A48)*($D$2:$D$111=D48)*($X$2:$X$111&lt;&gt;"Cancelado")*(ROW($A$2:$A$111)&lt;&gt;ROW())*($U$2:$U$111&lt;&gt;"")*($W$2:$W$111&lt;&gt;"")*($U$2:$U$111&lt;T48)*($W$2:$W$111&gt;J48))+SUMPRODUCT(($A$2:$A$111=A48)*($D$2:$D$111=D48)*($X$2:$X$111&lt;&gt;"Cancelado")*(ROW($A$2:$A$111)&lt;&gt;ROW())*($J$2:$J$111&lt;&gt;"")*($T$2:$T$111&lt;&gt;"")*($J$2:$J$111&lt;W48)*($T$2:$T$111&gt;U48))+SUMPRODUCT(($A$2:$A$111=A48)*($D$2:$D$111=D48)*($X$2:$X$111&lt;&gt;"Cancelado")*(ROW($A$2:$A$111)&lt;&gt;ROW())*($U$2:$U$111&lt;&gt;"")*($W$2:$W$111&lt;&gt;"")*($U$2:$U$111&lt;W48)*($W$2:$W$111&gt;U48))&gt;0,"CONFLITO","OK"))))</f>
        <v/>
      </c>
      <c r="AC48" s="27">
        <f>IF(A48="","",IF(X48="Cancelado","IGNORADO",IF(G48="","REVISAR",IF(OR(U48="",V48=""),"REVISAR",IF(SUMPRODUCT(($A$2:$A$111=A48)*($G$2:$G$111=G48)*($X$2:$X$111&lt;&gt;"Cancelado")*(ROW($A$2:$A$111)&lt;&gt;ROW())*($U$2:$U$111&lt;&gt;"")*($V$2:$V$111&lt;&gt;"")*($U$2:$U$111&lt;V48)*($V$2:$V$111&gt;U48))&gt;0,"CONFLITO","OK")))))</f>
        <v/>
      </c>
    </row>
    <row r="49" ht="23" customHeight="1">
      <c r="A49" s="19" t="n"/>
      <c r="B49" s="20" t="n"/>
      <c r="C49" s="21" t="n"/>
      <c r="D49" s="20" t="n"/>
      <c r="E49" s="21" t="n"/>
      <c r="F49" s="21" t="n"/>
      <c r="G49" s="20" t="n"/>
      <c r="H49" s="22" t="n"/>
      <c r="I49" s="22" t="n"/>
      <c r="J49" s="23">
        <f>IF(A49="","",IF(I49&lt;&gt;"",I49,IF(H49&lt;&gt;"",H49,"")))</f>
        <v/>
      </c>
      <c r="K49" s="24">
        <f>IF(OR(A49="",J49="",X49="Cancelado"),"",COUNTIFS($A$2:$A$111,A49,$J$2:$J$111,"&lt;"&amp;J49,$J$2:$J$111,"&lt;&gt;",$X$2:$X$111,"&lt;&gt;Cancelado")+COUNTIFS($A$2:A49,A49,$J$2:J49,J49,$X$2:X49,"&lt;&gt;Cancelado"))</f>
        <v/>
      </c>
      <c r="L49" s="25" t="n"/>
      <c r="M49" s="25" t="n"/>
      <c r="N49" s="25" t="n"/>
      <c r="O49" s="25" t="n"/>
      <c r="P49" s="24">
        <f>IF(E49="","",IF(L49&lt;&gt;"",L49,IFERROR(VLOOKUP(E49,'Parâmetros'!$A$2:$E$21,2,FALSE),"")))</f>
        <v/>
      </c>
      <c r="Q49" s="24">
        <f>IF(E49="","",IF(M49&lt;&gt;"",M49,IFERROR(VLOOKUP(E49,'Parâmetros'!$A$2:$E$21,3,FALSE),"")))</f>
        <v/>
      </c>
      <c r="R49" s="24">
        <f>IF(E49="","",IF(N49&lt;&gt;"",N49,IFERROR(VLOOKUP(E49,'Parâmetros'!$A$2:$E$21,4,FALSE),"")))</f>
        <v/>
      </c>
      <c r="S49" s="24">
        <f>IF(E49="","",IF(O49&lt;&gt;"",O49,IFERROR(VLOOKUP(E49,'Parâmetros'!$A$2:$E$21,5,FALSE),"")))</f>
        <v/>
      </c>
      <c r="T49" s="23">
        <f>IF(OR(J49="",P49=""),"",J49+P49/1440)</f>
        <v/>
      </c>
      <c r="U49" s="23">
        <f>IF(OR(T49="",Q49=""),"",T49+Q49/1440)</f>
        <v/>
      </c>
      <c r="V49" s="23">
        <f>IF(OR(U49="",R49=""),"",U49+R49/1440)</f>
        <v/>
      </c>
      <c r="W49" s="23">
        <f>IF(OR(V49="",S49=""),"",V49+S49/1440)</f>
        <v/>
      </c>
      <c r="X49" s="20" t="n"/>
      <c r="Y49" s="21" t="n"/>
      <c r="Z49" s="24">
        <f>IF(OR(H49="",I49=""),"",ROUND((I49-H49)*1440,0))</f>
        <v/>
      </c>
      <c r="AA49" s="26">
        <f>IF(A49="","",IF(B49="","Informar código",IF(COUNTIF($B$2:$B$111,B49)&gt;1,"Código duplicado",IF(X49="","Informar status",IF(X49="Cancelado","CANCELADO",IF(C49="","Informar cliente/código",IF(D49="","Informar profissional",IF(E49="","Informar serviço",IF(G49="","Informar cuba",IF(J49="","Informar horário",IF(OR(P49="",Q49="",R49="",S49=""),"Revisar durações",IF(OR(P49&lt;=0,Q49&lt;=0,R49&lt;=0,S49&lt;=0),"Duração inválida",IF(W49&gt;=1,"Término após 24:00",IF(AND(Z49&lt;&gt;"",Z49&gt;'Parâmetros'!$O$2),"Início atrasado","OK"))))))))))))))</f>
        <v/>
      </c>
      <c r="AB49" s="27">
        <f>IF(A49="","",IF(X49="Cancelado","IGNORADO",IF(OR(D49="",J49="",T49="",U49="",W49=""),"REVISAR",IF(SUMPRODUCT(($A$2:$A$111=A49)*($D$2:$D$111=D49)*($X$2:$X$111&lt;&gt;"Cancelado")*(ROW($A$2:$A$111)&lt;&gt;ROW())*($J$2:$J$111&lt;&gt;"")*($T$2:$T$111&lt;&gt;"")*($J$2:$J$111&lt;T49)*($T$2:$T$111&gt;J49))+SUMPRODUCT(($A$2:$A$111=A49)*($D$2:$D$111=D49)*($X$2:$X$111&lt;&gt;"Cancelado")*(ROW($A$2:$A$111)&lt;&gt;ROW())*($U$2:$U$111&lt;&gt;"")*($W$2:$W$111&lt;&gt;"")*($U$2:$U$111&lt;T49)*($W$2:$W$111&gt;J49))+SUMPRODUCT(($A$2:$A$111=A49)*($D$2:$D$111=D49)*($X$2:$X$111&lt;&gt;"Cancelado")*(ROW($A$2:$A$111)&lt;&gt;ROW())*($J$2:$J$111&lt;&gt;"")*($T$2:$T$111&lt;&gt;"")*($J$2:$J$111&lt;W49)*($T$2:$T$111&gt;U49))+SUMPRODUCT(($A$2:$A$111=A49)*($D$2:$D$111=D49)*($X$2:$X$111&lt;&gt;"Cancelado")*(ROW($A$2:$A$111)&lt;&gt;ROW())*($U$2:$U$111&lt;&gt;"")*($W$2:$W$111&lt;&gt;"")*($U$2:$U$111&lt;W49)*($W$2:$W$111&gt;U49))&gt;0,"CONFLITO","OK"))))</f>
        <v/>
      </c>
      <c r="AC49" s="27">
        <f>IF(A49="","",IF(X49="Cancelado","IGNORADO",IF(G49="","REVISAR",IF(OR(U49="",V49=""),"REVISAR",IF(SUMPRODUCT(($A$2:$A$111=A49)*($G$2:$G$111=G49)*($X$2:$X$111&lt;&gt;"Cancelado")*(ROW($A$2:$A$111)&lt;&gt;ROW())*($U$2:$U$111&lt;&gt;"")*($V$2:$V$111&lt;&gt;"")*($U$2:$U$111&lt;V49)*($V$2:$V$111&gt;U49))&gt;0,"CONFLITO","OK")))))</f>
        <v/>
      </c>
    </row>
    <row r="50" ht="23" customHeight="1">
      <c r="A50" s="19" t="n"/>
      <c r="B50" s="20" t="n"/>
      <c r="C50" s="21" t="n"/>
      <c r="D50" s="20" t="n"/>
      <c r="E50" s="21" t="n"/>
      <c r="F50" s="21" t="n"/>
      <c r="G50" s="20" t="n"/>
      <c r="H50" s="22" t="n"/>
      <c r="I50" s="22" t="n"/>
      <c r="J50" s="23">
        <f>IF(A50="","",IF(I50&lt;&gt;"",I50,IF(H50&lt;&gt;"",H50,"")))</f>
        <v/>
      </c>
      <c r="K50" s="24">
        <f>IF(OR(A50="",J50="",X50="Cancelado"),"",COUNTIFS($A$2:$A$111,A50,$J$2:$J$111,"&lt;"&amp;J50,$J$2:$J$111,"&lt;&gt;",$X$2:$X$111,"&lt;&gt;Cancelado")+COUNTIFS($A$2:A50,A50,$J$2:J50,J50,$X$2:X50,"&lt;&gt;Cancelado"))</f>
        <v/>
      </c>
      <c r="L50" s="25" t="n"/>
      <c r="M50" s="25" t="n"/>
      <c r="N50" s="25" t="n"/>
      <c r="O50" s="25" t="n"/>
      <c r="P50" s="24">
        <f>IF(E50="","",IF(L50&lt;&gt;"",L50,IFERROR(VLOOKUP(E50,'Parâmetros'!$A$2:$E$21,2,FALSE),"")))</f>
        <v/>
      </c>
      <c r="Q50" s="24">
        <f>IF(E50="","",IF(M50&lt;&gt;"",M50,IFERROR(VLOOKUP(E50,'Parâmetros'!$A$2:$E$21,3,FALSE),"")))</f>
        <v/>
      </c>
      <c r="R50" s="24">
        <f>IF(E50="","",IF(N50&lt;&gt;"",N50,IFERROR(VLOOKUP(E50,'Parâmetros'!$A$2:$E$21,4,FALSE),"")))</f>
        <v/>
      </c>
      <c r="S50" s="24">
        <f>IF(E50="","",IF(O50&lt;&gt;"",O50,IFERROR(VLOOKUP(E50,'Parâmetros'!$A$2:$E$21,5,FALSE),"")))</f>
        <v/>
      </c>
      <c r="T50" s="23">
        <f>IF(OR(J50="",P50=""),"",J50+P50/1440)</f>
        <v/>
      </c>
      <c r="U50" s="23">
        <f>IF(OR(T50="",Q50=""),"",T50+Q50/1440)</f>
        <v/>
      </c>
      <c r="V50" s="23">
        <f>IF(OR(U50="",R50=""),"",U50+R50/1440)</f>
        <v/>
      </c>
      <c r="W50" s="23">
        <f>IF(OR(V50="",S50=""),"",V50+S50/1440)</f>
        <v/>
      </c>
      <c r="X50" s="20" t="n"/>
      <c r="Y50" s="21" t="n"/>
      <c r="Z50" s="24">
        <f>IF(OR(H50="",I50=""),"",ROUND((I50-H50)*1440,0))</f>
        <v/>
      </c>
      <c r="AA50" s="26">
        <f>IF(A50="","",IF(B50="","Informar código",IF(COUNTIF($B$2:$B$111,B50)&gt;1,"Código duplicado",IF(X50="","Informar status",IF(X50="Cancelado","CANCELADO",IF(C50="","Informar cliente/código",IF(D50="","Informar profissional",IF(E50="","Informar serviço",IF(G50="","Informar cuba",IF(J50="","Informar horário",IF(OR(P50="",Q50="",R50="",S50=""),"Revisar durações",IF(OR(P50&lt;=0,Q50&lt;=0,R50&lt;=0,S50&lt;=0),"Duração inválida",IF(W50&gt;=1,"Término após 24:00",IF(AND(Z50&lt;&gt;"",Z50&gt;'Parâmetros'!$O$2),"Início atrasado","OK"))))))))))))))</f>
        <v/>
      </c>
      <c r="AB50" s="27">
        <f>IF(A50="","",IF(X50="Cancelado","IGNORADO",IF(OR(D50="",J50="",T50="",U50="",W50=""),"REVISAR",IF(SUMPRODUCT(($A$2:$A$111=A50)*($D$2:$D$111=D50)*($X$2:$X$111&lt;&gt;"Cancelado")*(ROW($A$2:$A$111)&lt;&gt;ROW())*($J$2:$J$111&lt;&gt;"")*($T$2:$T$111&lt;&gt;"")*($J$2:$J$111&lt;T50)*($T$2:$T$111&gt;J50))+SUMPRODUCT(($A$2:$A$111=A50)*($D$2:$D$111=D50)*($X$2:$X$111&lt;&gt;"Cancelado")*(ROW($A$2:$A$111)&lt;&gt;ROW())*($U$2:$U$111&lt;&gt;"")*($W$2:$W$111&lt;&gt;"")*($U$2:$U$111&lt;T50)*($W$2:$W$111&gt;J50))+SUMPRODUCT(($A$2:$A$111=A50)*($D$2:$D$111=D50)*($X$2:$X$111&lt;&gt;"Cancelado")*(ROW($A$2:$A$111)&lt;&gt;ROW())*($J$2:$J$111&lt;&gt;"")*($T$2:$T$111&lt;&gt;"")*($J$2:$J$111&lt;W50)*($T$2:$T$111&gt;U50))+SUMPRODUCT(($A$2:$A$111=A50)*($D$2:$D$111=D50)*($X$2:$X$111&lt;&gt;"Cancelado")*(ROW($A$2:$A$111)&lt;&gt;ROW())*($U$2:$U$111&lt;&gt;"")*($W$2:$W$111&lt;&gt;"")*($U$2:$U$111&lt;W50)*($W$2:$W$111&gt;U50))&gt;0,"CONFLITO","OK"))))</f>
        <v/>
      </c>
      <c r="AC50" s="27">
        <f>IF(A50="","",IF(X50="Cancelado","IGNORADO",IF(G50="","REVISAR",IF(OR(U50="",V50=""),"REVISAR",IF(SUMPRODUCT(($A$2:$A$111=A50)*($G$2:$G$111=G50)*($X$2:$X$111&lt;&gt;"Cancelado")*(ROW($A$2:$A$111)&lt;&gt;ROW())*($U$2:$U$111&lt;&gt;"")*($V$2:$V$111&lt;&gt;"")*($U$2:$U$111&lt;V50)*($V$2:$V$111&gt;U50))&gt;0,"CONFLITO","OK")))))</f>
        <v/>
      </c>
    </row>
    <row r="51" ht="23" customHeight="1">
      <c r="A51" s="19" t="n"/>
      <c r="B51" s="20" t="n"/>
      <c r="C51" s="21" t="n"/>
      <c r="D51" s="20" t="n"/>
      <c r="E51" s="21" t="n"/>
      <c r="F51" s="21" t="n"/>
      <c r="G51" s="20" t="n"/>
      <c r="H51" s="22" t="n"/>
      <c r="I51" s="22" t="n"/>
      <c r="J51" s="23">
        <f>IF(A51="","",IF(I51&lt;&gt;"",I51,IF(H51&lt;&gt;"",H51,"")))</f>
        <v/>
      </c>
      <c r="K51" s="24">
        <f>IF(OR(A51="",J51="",X51="Cancelado"),"",COUNTIFS($A$2:$A$111,A51,$J$2:$J$111,"&lt;"&amp;J51,$J$2:$J$111,"&lt;&gt;",$X$2:$X$111,"&lt;&gt;Cancelado")+COUNTIFS($A$2:A51,A51,$J$2:J51,J51,$X$2:X51,"&lt;&gt;Cancelado"))</f>
        <v/>
      </c>
      <c r="L51" s="25" t="n"/>
      <c r="M51" s="25" t="n"/>
      <c r="N51" s="25" t="n"/>
      <c r="O51" s="25" t="n"/>
      <c r="P51" s="24">
        <f>IF(E51="","",IF(L51&lt;&gt;"",L51,IFERROR(VLOOKUP(E51,'Parâmetros'!$A$2:$E$21,2,FALSE),"")))</f>
        <v/>
      </c>
      <c r="Q51" s="24">
        <f>IF(E51="","",IF(M51&lt;&gt;"",M51,IFERROR(VLOOKUP(E51,'Parâmetros'!$A$2:$E$21,3,FALSE),"")))</f>
        <v/>
      </c>
      <c r="R51" s="24">
        <f>IF(E51="","",IF(N51&lt;&gt;"",N51,IFERROR(VLOOKUP(E51,'Parâmetros'!$A$2:$E$21,4,FALSE),"")))</f>
        <v/>
      </c>
      <c r="S51" s="24">
        <f>IF(E51="","",IF(O51&lt;&gt;"",O51,IFERROR(VLOOKUP(E51,'Parâmetros'!$A$2:$E$21,5,FALSE),"")))</f>
        <v/>
      </c>
      <c r="T51" s="23">
        <f>IF(OR(J51="",P51=""),"",J51+P51/1440)</f>
        <v/>
      </c>
      <c r="U51" s="23">
        <f>IF(OR(T51="",Q51=""),"",T51+Q51/1440)</f>
        <v/>
      </c>
      <c r="V51" s="23">
        <f>IF(OR(U51="",R51=""),"",U51+R51/1440)</f>
        <v/>
      </c>
      <c r="W51" s="23">
        <f>IF(OR(V51="",S51=""),"",V51+S51/1440)</f>
        <v/>
      </c>
      <c r="X51" s="20" t="n"/>
      <c r="Y51" s="21" t="n"/>
      <c r="Z51" s="24">
        <f>IF(OR(H51="",I51=""),"",ROUND((I51-H51)*1440,0))</f>
        <v/>
      </c>
      <c r="AA51" s="26">
        <f>IF(A51="","",IF(B51="","Informar código",IF(COUNTIF($B$2:$B$111,B51)&gt;1,"Código duplicado",IF(X51="","Informar status",IF(X51="Cancelado","CANCELADO",IF(C51="","Informar cliente/código",IF(D51="","Informar profissional",IF(E51="","Informar serviço",IF(G51="","Informar cuba",IF(J51="","Informar horário",IF(OR(P51="",Q51="",R51="",S51=""),"Revisar durações",IF(OR(P51&lt;=0,Q51&lt;=0,R51&lt;=0,S51&lt;=0),"Duração inválida",IF(W51&gt;=1,"Término após 24:00",IF(AND(Z51&lt;&gt;"",Z51&gt;'Parâmetros'!$O$2),"Início atrasado","OK"))))))))))))))</f>
        <v/>
      </c>
      <c r="AB51" s="27">
        <f>IF(A51="","",IF(X51="Cancelado","IGNORADO",IF(OR(D51="",J51="",T51="",U51="",W51=""),"REVISAR",IF(SUMPRODUCT(($A$2:$A$111=A51)*($D$2:$D$111=D51)*($X$2:$X$111&lt;&gt;"Cancelado")*(ROW($A$2:$A$111)&lt;&gt;ROW())*($J$2:$J$111&lt;&gt;"")*($T$2:$T$111&lt;&gt;"")*($J$2:$J$111&lt;T51)*($T$2:$T$111&gt;J51))+SUMPRODUCT(($A$2:$A$111=A51)*($D$2:$D$111=D51)*($X$2:$X$111&lt;&gt;"Cancelado")*(ROW($A$2:$A$111)&lt;&gt;ROW())*($U$2:$U$111&lt;&gt;"")*($W$2:$W$111&lt;&gt;"")*($U$2:$U$111&lt;T51)*($W$2:$W$111&gt;J51))+SUMPRODUCT(($A$2:$A$111=A51)*($D$2:$D$111=D51)*($X$2:$X$111&lt;&gt;"Cancelado")*(ROW($A$2:$A$111)&lt;&gt;ROW())*($J$2:$J$111&lt;&gt;"")*($T$2:$T$111&lt;&gt;"")*($J$2:$J$111&lt;W51)*($T$2:$T$111&gt;U51))+SUMPRODUCT(($A$2:$A$111=A51)*($D$2:$D$111=D51)*($X$2:$X$111&lt;&gt;"Cancelado")*(ROW($A$2:$A$111)&lt;&gt;ROW())*($U$2:$U$111&lt;&gt;"")*($W$2:$W$111&lt;&gt;"")*($U$2:$U$111&lt;W51)*($W$2:$W$111&gt;U51))&gt;0,"CONFLITO","OK"))))</f>
        <v/>
      </c>
      <c r="AC51" s="27">
        <f>IF(A51="","",IF(X51="Cancelado","IGNORADO",IF(G51="","REVISAR",IF(OR(U51="",V51=""),"REVISAR",IF(SUMPRODUCT(($A$2:$A$111=A51)*($G$2:$G$111=G51)*($X$2:$X$111&lt;&gt;"Cancelado")*(ROW($A$2:$A$111)&lt;&gt;ROW())*($U$2:$U$111&lt;&gt;"")*($V$2:$V$111&lt;&gt;"")*($U$2:$U$111&lt;V51)*($V$2:$V$111&gt;U51))&gt;0,"CONFLITO","OK")))))</f>
        <v/>
      </c>
    </row>
    <row r="52" ht="23" customHeight="1">
      <c r="A52" s="19" t="n"/>
      <c r="B52" s="20" t="n"/>
      <c r="C52" s="21" t="n"/>
      <c r="D52" s="20" t="n"/>
      <c r="E52" s="21" t="n"/>
      <c r="F52" s="21" t="n"/>
      <c r="G52" s="20" t="n"/>
      <c r="H52" s="22" t="n"/>
      <c r="I52" s="22" t="n"/>
      <c r="J52" s="23">
        <f>IF(A52="","",IF(I52&lt;&gt;"",I52,IF(H52&lt;&gt;"",H52,"")))</f>
        <v/>
      </c>
      <c r="K52" s="24">
        <f>IF(OR(A52="",J52="",X52="Cancelado"),"",COUNTIFS($A$2:$A$111,A52,$J$2:$J$111,"&lt;"&amp;J52,$J$2:$J$111,"&lt;&gt;",$X$2:$X$111,"&lt;&gt;Cancelado")+COUNTIFS($A$2:A52,A52,$J$2:J52,J52,$X$2:X52,"&lt;&gt;Cancelado"))</f>
        <v/>
      </c>
      <c r="L52" s="25" t="n"/>
      <c r="M52" s="25" t="n"/>
      <c r="N52" s="25" t="n"/>
      <c r="O52" s="25" t="n"/>
      <c r="P52" s="24">
        <f>IF(E52="","",IF(L52&lt;&gt;"",L52,IFERROR(VLOOKUP(E52,'Parâmetros'!$A$2:$E$21,2,FALSE),"")))</f>
        <v/>
      </c>
      <c r="Q52" s="24">
        <f>IF(E52="","",IF(M52&lt;&gt;"",M52,IFERROR(VLOOKUP(E52,'Parâmetros'!$A$2:$E$21,3,FALSE),"")))</f>
        <v/>
      </c>
      <c r="R52" s="24">
        <f>IF(E52="","",IF(N52&lt;&gt;"",N52,IFERROR(VLOOKUP(E52,'Parâmetros'!$A$2:$E$21,4,FALSE),"")))</f>
        <v/>
      </c>
      <c r="S52" s="24">
        <f>IF(E52="","",IF(O52&lt;&gt;"",O52,IFERROR(VLOOKUP(E52,'Parâmetros'!$A$2:$E$21,5,FALSE),"")))</f>
        <v/>
      </c>
      <c r="T52" s="23">
        <f>IF(OR(J52="",P52=""),"",J52+P52/1440)</f>
        <v/>
      </c>
      <c r="U52" s="23">
        <f>IF(OR(T52="",Q52=""),"",T52+Q52/1440)</f>
        <v/>
      </c>
      <c r="V52" s="23">
        <f>IF(OR(U52="",R52=""),"",U52+R52/1440)</f>
        <v/>
      </c>
      <c r="W52" s="23">
        <f>IF(OR(V52="",S52=""),"",V52+S52/1440)</f>
        <v/>
      </c>
      <c r="X52" s="20" t="n"/>
      <c r="Y52" s="21" t="n"/>
      <c r="Z52" s="24">
        <f>IF(OR(H52="",I52=""),"",ROUND((I52-H52)*1440,0))</f>
        <v/>
      </c>
      <c r="AA52" s="26">
        <f>IF(A52="","",IF(B52="","Informar código",IF(COUNTIF($B$2:$B$111,B52)&gt;1,"Código duplicado",IF(X52="","Informar status",IF(X52="Cancelado","CANCELADO",IF(C52="","Informar cliente/código",IF(D52="","Informar profissional",IF(E52="","Informar serviço",IF(G52="","Informar cuba",IF(J52="","Informar horário",IF(OR(P52="",Q52="",R52="",S52=""),"Revisar durações",IF(OR(P52&lt;=0,Q52&lt;=0,R52&lt;=0,S52&lt;=0),"Duração inválida",IF(W52&gt;=1,"Término após 24:00",IF(AND(Z52&lt;&gt;"",Z52&gt;'Parâmetros'!$O$2),"Início atrasado","OK"))))))))))))))</f>
        <v/>
      </c>
      <c r="AB52" s="27">
        <f>IF(A52="","",IF(X52="Cancelado","IGNORADO",IF(OR(D52="",J52="",T52="",U52="",W52=""),"REVISAR",IF(SUMPRODUCT(($A$2:$A$111=A52)*($D$2:$D$111=D52)*($X$2:$X$111&lt;&gt;"Cancelado")*(ROW($A$2:$A$111)&lt;&gt;ROW())*($J$2:$J$111&lt;&gt;"")*($T$2:$T$111&lt;&gt;"")*($J$2:$J$111&lt;T52)*($T$2:$T$111&gt;J52))+SUMPRODUCT(($A$2:$A$111=A52)*($D$2:$D$111=D52)*($X$2:$X$111&lt;&gt;"Cancelado")*(ROW($A$2:$A$111)&lt;&gt;ROW())*($U$2:$U$111&lt;&gt;"")*($W$2:$W$111&lt;&gt;"")*($U$2:$U$111&lt;T52)*($W$2:$W$111&gt;J52))+SUMPRODUCT(($A$2:$A$111=A52)*($D$2:$D$111=D52)*($X$2:$X$111&lt;&gt;"Cancelado")*(ROW($A$2:$A$111)&lt;&gt;ROW())*($J$2:$J$111&lt;&gt;"")*($T$2:$T$111&lt;&gt;"")*($J$2:$J$111&lt;W52)*($T$2:$T$111&gt;U52))+SUMPRODUCT(($A$2:$A$111=A52)*($D$2:$D$111=D52)*($X$2:$X$111&lt;&gt;"Cancelado")*(ROW($A$2:$A$111)&lt;&gt;ROW())*($U$2:$U$111&lt;&gt;"")*($W$2:$W$111&lt;&gt;"")*($U$2:$U$111&lt;W52)*($W$2:$W$111&gt;U52))&gt;0,"CONFLITO","OK"))))</f>
        <v/>
      </c>
      <c r="AC52" s="27">
        <f>IF(A52="","",IF(X52="Cancelado","IGNORADO",IF(G52="","REVISAR",IF(OR(U52="",V52=""),"REVISAR",IF(SUMPRODUCT(($A$2:$A$111=A52)*($G$2:$G$111=G52)*($X$2:$X$111&lt;&gt;"Cancelado")*(ROW($A$2:$A$111)&lt;&gt;ROW())*($U$2:$U$111&lt;&gt;"")*($V$2:$V$111&lt;&gt;"")*($U$2:$U$111&lt;V52)*($V$2:$V$111&gt;U52))&gt;0,"CONFLITO","OK")))))</f>
        <v/>
      </c>
    </row>
    <row r="53" ht="23" customHeight="1">
      <c r="A53" s="19" t="n"/>
      <c r="B53" s="20" t="n"/>
      <c r="C53" s="21" t="n"/>
      <c r="D53" s="20" t="n"/>
      <c r="E53" s="21" t="n"/>
      <c r="F53" s="21" t="n"/>
      <c r="G53" s="20" t="n"/>
      <c r="H53" s="22" t="n"/>
      <c r="I53" s="22" t="n"/>
      <c r="J53" s="23">
        <f>IF(A53="","",IF(I53&lt;&gt;"",I53,IF(H53&lt;&gt;"",H53,"")))</f>
        <v/>
      </c>
      <c r="K53" s="24">
        <f>IF(OR(A53="",J53="",X53="Cancelado"),"",COUNTIFS($A$2:$A$111,A53,$J$2:$J$111,"&lt;"&amp;J53,$J$2:$J$111,"&lt;&gt;",$X$2:$X$111,"&lt;&gt;Cancelado")+COUNTIFS($A$2:A53,A53,$J$2:J53,J53,$X$2:X53,"&lt;&gt;Cancelado"))</f>
        <v/>
      </c>
      <c r="L53" s="25" t="n"/>
      <c r="M53" s="25" t="n"/>
      <c r="N53" s="25" t="n"/>
      <c r="O53" s="25" t="n"/>
      <c r="P53" s="24">
        <f>IF(E53="","",IF(L53&lt;&gt;"",L53,IFERROR(VLOOKUP(E53,'Parâmetros'!$A$2:$E$21,2,FALSE),"")))</f>
        <v/>
      </c>
      <c r="Q53" s="24">
        <f>IF(E53="","",IF(M53&lt;&gt;"",M53,IFERROR(VLOOKUP(E53,'Parâmetros'!$A$2:$E$21,3,FALSE),"")))</f>
        <v/>
      </c>
      <c r="R53" s="24">
        <f>IF(E53="","",IF(N53&lt;&gt;"",N53,IFERROR(VLOOKUP(E53,'Parâmetros'!$A$2:$E$21,4,FALSE),"")))</f>
        <v/>
      </c>
      <c r="S53" s="24">
        <f>IF(E53="","",IF(O53&lt;&gt;"",O53,IFERROR(VLOOKUP(E53,'Parâmetros'!$A$2:$E$21,5,FALSE),"")))</f>
        <v/>
      </c>
      <c r="T53" s="23">
        <f>IF(OR(J53="",P53=""),"",J53+P53/1440)</f>
        <v/>
      </c>
      <c r="U53" s="23">
        <f>IF(OR(T53="",Q53=""),"",T53+Q53/1440)</f>
        <v/>
      </c>
      <c r="V53" s="23">
        <f>IF(OR(U53="",R53=""),"",U53+R53/1440)</f>
        <v/>
      </c>
      <c r="W53" s="23">
        <f>IF(OR(V53="",S53=""),"",V53+S53/1440)</f>
        <v/>
      </c>
      <c r="X53" s="20" t="n"/>
      <c r="Y53" s="21" t="n"/>
      <c r="Z53" s="24">
        <f>IF(OR(H53="",I53=""),"",ROUND((I53-H53)*1440,0))</f>
        <v/>
      </c>
      <c r="AA53" s="26">
        <f>IF(A53="","",IF(B53="","Informar código",IF(COUNTIF($B$2:$B$111,B53)&gt;1,"Código duplicado",IF(X53="","Informar status",IF(X53="Cancelado","CANCELADO",IF(C53="","Informar cliente/código",IF(D53="","Informar profissional",IF(E53="","Informar serviço",IF(G53="","Informar cuba",IF(J53="","Informar horário",IF(OR(P53="",Q53="",R53="",S53=""),"Revisar durações",IF(OR(P53&lt;=0,Q53&lt;=0,R53&lt;=0,S53&lt;=0),"Duração inválida",IF(W53&gt;=1,"Término após 24:00",IF(AND(Z53&lt;&gt;"",Z53&gt;'Parâmetros'!$O$2),"Início atrasado","OK"))))))))))))))</f>
        <v/>
      </c>
      <c r="AB53" s="27">
        <f>IF(A53="","",IF(X53="Cancelado","IGNORADO",IF(OR(D53="",J53="",T53="",U53="",W53=""),"REVISAR",IF(SUMPRODUCT(($A$2:$A$111=A53)*($D$2:$D$111=D53)*($X$2:$X$111&lt;&gt;"Cancelado")*(ROW($A$2:$A$111)&lt;&gt;ROW())*($J$2:$J$111&lt;&gt;"")*($T$2:$T$111&lt;&gt;"")*($J$2:$J$111&lt;T53)*($T$2:$T$111&gt;J53))+SUMPRODUCT(($A$2:$A$111=A53)*($D$2:$D$111=D53)*($X$2:$X$111&lt;&gt;"Cancelado")*(ROW($A$2:$A$111)&lt;&gt;ROW())*($U$2:$U$111&lt;&gt;"")*($W$2:$W$111&lt;&gt;"")*($U$2:$U$111&lt;T53)*($W$2:$W$111&gt;J53))+SUMPRODUCT(($A$2:$A$111=A53)*($D$2:$D$111=D53)*($X$2:$X$111&lt;&gt;"Cancelado")*(ROW($A$2:$A$111)&lt;&gt;ROW())*($J$2:$J$111&lt;&gt;"")*($T$2:$T$111&lt;&gt;"")*($J$2:$J$111&lt;W53)*($T$2:$T$111&gt;U53))+SUMPRODUCT(($A$2:$A$111=A53)*($D$2:$D$111=D53)*($X$2:$X$111&lt;&gt;"Cancelado")*(ROW($A$2:$A$111)&lt;&gt;ROW())*($U$2:$U$111&lt;&gt;"")*($W$2:$W$111&lt;&gt;"")*($U$2:$U$111&lt;W53)*($W$2:$W$111&gt;U53))&gt;0,"CONFLITO","OK"))))</f>
        <v/>
      </c>
      <c r="AC53" s="27">
        <f>IF(A53="","",IF(X53="Cancelado","IGNORADO",IF(G53="","REVISAR",IF(OR(U53="",V53=""),"REVISAR",IF(SUMPRODUCT(($A$2:$A$111=A53)*($G$2:$G$111=G53)*($X$2:$X$111&lt;&gt;"Cancelado")*(ROW($A$2:$A$111)&lt;&gt;ROW())*($U$2:$U$111&lt;&gt;"")*($V$2:$V$111&lt;&gt;"")*($U$2:$U$111&lt;V53)*($V$2:$V$111&gt;U53))&gt;0,"CONFLITO","OK")))))</f>
        <v/>
      </c>
    </row>
    <row r="54" ht="23" customHeight="1">
      <c r="A54" s="19" t="n"/>
      <c r="B54" s="20" t="n"/>
      <c r="C54" s="21" t="n"/>
      <c r="D54" s="20" t="n"/>
      <c r="E54" s="21" t="n"/>
      <c r="F54" s="21" t="n"/>
      <c r="G54" s="20" t="n"/>
      <c r="H54" s="22" t="n"/>
      <c r="I54" s="22" t="n"/>
      <c r="J54" s="23">
        <f>IF(A54="","",IF(I54&lt;&gt;"",I54,IF(H54&lt;&gt;"",H54,"")))</f>
        <v/>
      </c>
      <c r="K54" s="24">
        <f>IF(OR(A54="",J54="",X54="Cancelado"),"",COUNTIFS($A$2:$A$111,A54,$J$2:$J$111,"&lt;"&amp;J54,$J$2:$J$111,"&lt;&gt;",$X$2:$X$111,"&lt;&gt;Cancelado")+COUNTIFS($A$2:A54,A54,$J$2:J54,J54,$X$2:X54,"&lt;&gt;Cancelado"))</f>
        <v/>
      </c>
      <c r="L54" s="25" t="n"/>
      <c r="M54" s="25" t="n"/>
      <c r="N54" s="25" t="n"/>
      <c r="O54" s="25" t="n"/>
      <c r="P54" s="24">
        <f>IF(E54="","",IF(L54&lt;&gt;"",L54,IFERROR(VLOOKUP(E54,'Parâmetros'!$A$2:$E$21,2,FALSE),"")))</f>
        <v/>
      </c>
      <c r="Q54" s="24">
        <f>IF(E54="","",IF(M54&lt;&gt;"",M54,IFERROR(VLOOKUP(E54,'Parâmetros'!$A$2:$E$21,3,FALSE),"")))</f>
        <v/>
      </c>
      <c r="R54" s="24">
        <f>IF(E54="","",IF(N54&lt;&gt;"",N54,IFERROR(VLOOKUP(E54,'Parâmetros'!$A$2:$E$21,4,FALSE),"")))</f>
        <v/>
      </c>
      <c r="S54" s="24">
        <f>IF(E54="","",IF(O54&lt;&gt;"",O54,IFERROR(VLOOKUP(E54,'Parâmetros'!$A$2:$E$21,5,FALSE),"")))</f>
        <v/>
      </c>
      <c r="T54" s="23">
        <f>IF(OR(J54="",P54=""),"",J54+P54/1440)</f>
        <v/>
      </c>
      <c r="U54" s="23">
        <f>IF(OR(T54="",Q54=""),"",T54+Q54/1440)</f>
        <v/>
      </c>
      <c r="V54" s="23">
        <f>IF(OR(U54="",R54=""),"",U54+R54/1440)</f>
        <v/>
      </c>
      <c r="W54" s="23">
        <f>IF(OR(V54="",S54=""),"",V54+S54/1440)</f>
        <v/>
      </c>
      <c r="X54" s="20" t="n"/>
      <c r="Y54" s="21" t="n"/>
      <c r="Z54" s="24">
        <f>IF(OR(H54="",I54=""),"",ROUND((I54-H54)*1440,0))</f>
        <v/>
      </c>
      <c r="AA54" s="26">
        <f>IF(A54="","",IF(B54="","Informar código",IF(COUNTIF($B$2:$B$111,B54)&gt;1,"Código duplicado",IF(X54="","Informar status",IF(X54="Cancelado","CANCELADO",IF(C54="","Informar cliente/código",IF(D54="","Informar profissional",IF(E54="","Informar serviço",IF(G54="","Informar cuba",IF(J54="","Informar horário",IF(OR(P54="",Q54="",R54="",S54=""),"Revisar durações",IF(OR(P54&lt;=0,Q54&lt;=0,R54&lt;=0,S54&lt;=0),"Duração inválida",IF(W54&gt;=1,"Término após 24:00",IF(AND(Z54&lt;&gt;"",Z54&gt;'Parâmetros'!$O$2),"Início atrasado","OK"))))))))))))))</f>
        <v/>
      </c>
      <c r="AB54" s="27">
        <f>IF(A54="","",IF(X54="Cancelado","IGNORADO",IF(OR(D54="",J54="",T54="",U54="",W54=""),"REVISAR",IF(SUMPRODUCT(($A$2:$A$111=A54)*($D$2:$D$111=D54)*($X$2:$X$111&lt;&gt;"Cancelado")*(ROW($A$2:$A$111)&lt;&gt;ROW())*($J$2:$J$111&lt;&gt;"")*($T$2:$T$111&lt;&gt;"")*($J$2:$J$111&lt;T54)*($T$2:$T$111&gt;J54))+SUMPRODUCT(($A$2:$A$111=A54)*($D$2:$D$111=D54)*($X$2:$X$111&lt;&gt;"Cancelado")*(ROW($A$2:$A$111)&lt;&gt;ROW())*($U$2:$U$111&lt;&gt;"")*($W$2:$W$111&lt;&gt;"")*($U$2:$U$111&lt;T54)*($W$2:$W$111&gt;J54))+SUMPRODUCT(($A$2:$A$111=A54)*($D$2:$D$111=D54)*($X$2:$X$111&lt;&gt;"Cancelado")*(ROW($A$2:$A$111)&lt;&gt;ROW())*($J$2:$J$111&lt;&gt;"")*($T$2:$T$111&lt;&gt;"")*($J$2:$J$111&lt;W54)*($T$2:$T$111&gt;U54))+SUMPRODUCT(($A$2:$A$111=A54)*($D$2:$D$111=D54)*($X$2:$X$111&lt;&gt;"Cancelado")*(ROW($A$2:$A$111)&lt;&gt;ROW())*($U$2:$U$111&lt;&gt;"")*($W$2:$W$111&lt;&gt;"")*($U$2:$U$111&lt;W54)*($W$2:$W$111&gt;U54))&gt;0,"CONFLITO","OK"))))</f>
        <v/>
      </c>
      <c r="AC54" s="27">
        <f>IF(A54="","",IF(X54="Cancelado","IGNORADO",IF(G54="","REVISAR",IF(OR(U54="",V54=""),"REVISAR",IF(SUMPRODUCT(($A$2:$A$111=A54)*($G$2:$G$111=G54)*($X$2:$X$111&lt;&gt;"Cancelado")*(ROW($A$2:$A$111)&lt;&gt;ROW())*($U$2:$U$111&lt;&gt;"")*($V$2:$V$111&lt;&gt;"")*($U$2:$U$111&lt;V54)*($V$2:$V$111&gt;U54))&gt;0,"CONFLITO","OK")))))</f>
        <v/>
      </c>
    </row>
    <row r="55" ht="23" customHeight="1">
      <c r="A55" s="19" t="n"/>
      <c r="B55" s="20" t="n"/>
      <c r="C55" s="21" t="n"/>
      <c r="D55" s="20" t="n"/>
      <c r="E55" s="21" t="n"/>
      <c r="F55" s="21" t="n"/>
      <c r="G55" s="20" t="n"/>
      <c r="H55" s="22" t="n"/>
      <c r="I55" s="22" t="n"/>
      <c r="J55" s="23">
        <f>IF(A55="","",IF(I55&lt;&gt;"",I55,IF(H55&lt;&gt;"",H55,"")))</f>
        <v/>
      </c>
      <c r="K55" s="24">
        <f>IF(OR(A55="",J55="",X55="Cancelado"),"",COUNTIFS($A$2:$A$111,A55,$J$2:$J$111,"&lt;"&amp;J55,$J$2:$J$111,"&lt;&gt;",$X$2:$X$111,"&lt;&gt;Cancelado")+COUNTIFS($A$2:A55,A55,$J$2:J55,J55,$X$2:X55,"&lt;&gt;Cancelado"))</f>
        <v/>
      </c>
      <c r="L55" s="25" t="n"/>
      <c r="M55" s="25" t="n"/>
      <c r="N55" s="25" t="n"/>
      <c r="O55" s="25" t="n"/>
      <c r="P55" s="24">
        <f>IF(E55="","",IF(L55&lt;&gt;"",L55,IFERROR(VLOOKUP(E55,'Parâmetros'!$A$2:$E$21,2,FALSE),"")))</f>
        <v/>
      </c>
      <c r="Q55" s="24">
        <f>IF(E55="","",IF(M55&lt;&gt;"",M55,IFERROR(VLOOKUP(E55,'Parâmetros'!$A$2:$E$21,3,FALSE),"")))</f>
        <v/>
      </c>
      <c r="R55" s="24">
        <f>IF(E55="","",IF(N55&lt;&gt;"",N55,IFERROR(VLOOKUP(E55,'Parâmetros'!$A$2:$E$21,4,FALSE),"")))</f>
        <v/>
      </c>
      <c r="S55" s="24">
        <f>IF(E55="","",IF(O55&lt;&gt;"",O55,IFERROR(VLOOKUP(E55,'Parâmetros'!$A$2:$E$21,5,FALSE),"")))</f>
        <v/>
      </c>
      <c r="T55" s="23">
        <f>IF(OR(J55="",P55=""),"",J55+P55/1440)</f>
        <v/>
      </c>
      <c r="U55" s="23">
        <f>IF(OR(T55="",Q55=""),"",T55+Q55/1440)</f>
        <v/>
      </c>
      <c r="V55" s="23">
        <f>IF(OR(U55="",R55=""),"",U55+R55/1440)</f>
        <v/>
      </c>
      <c r="W55" s="23">
        <f>IF(OR(V55="",S55=""),"",V55+S55/1440)</f>
        <v/>
      </c>
      <c r="X55" s="20" t="n"/>
      <c r="Y55" s="21" t="n"/>
      <c r="Z55" s="24">
        <f>IF(OR(H55="",I55=""),"",ROUND((I55-H55)*1440,0))</f>
        <v/>
      </c>
      <c r="AA55" s="26">
        <f>IF(A55="","",IF(B55="","Informar código",IF(COUNTIF($B$2:$B$111,B55)&gt;1,"Código duplicado",IF(X55="","Informar status",IF(X55="Cancelado","CANCELADO",IF(C55="","Informar cliente/código",IF(D55="","Informar profissional",IF(E55="","Informar serviço",IF(G55="","Informar cuba",IF(J55="","Informar horário",IF(OR(P55="",Q55="",R55="",S55=""),"Revisar durações",IF(OR(P55&lt;=0,Q55&lt;=0,R55&lt;=0,S55&lt;=0),"Duração inválida",IF(W55&gt;=1,"Término após 24:00",IF(AND(Z55&lt;&gt;"",Z55&gt;'Parâmetros'!$O$2),"Início atrasado","OK"))))))))))))))</f>
        <v/>
      </c>
      <c r="AB55" s="27">
        <f>IF(A55="","",IF(X55="Cancelado","IGNORADO",IF(OR(D55="",J55="",T55="",U55="",W55=""),"REVISAR",IF(SUMPRODUCT(($A$2:$A$111=A55)*($D$2:$D$111=D55)*($X$2:$X$111&lt;&gt;"Cancelado")*(ROW($A$2:$A$111)&lt;&gt;ROW())*($J$2:$J$111&lt;&gt;"")*($T$2:$T$111&lt;&gt;"")*($J$2:$J$111&lt;T55)*($T$2:$T$111&gt;J55))+SUMPRODUCT(($A$2:$A$111=A55)*($D$2:$D$111=D55)*($X$2:$X$111&lt;&gt;"Cancelado")*(ROW($A$2:$A$111)&lt;&gt;ROW())*($U$2:$U$111&lt;&gt;"")*($W$2:$W$111&lt;&gt;"")*($U$2:$U$111&lt;T55)*($W$2:$W$111&gt;J55))+SUMPRODUCT(($A$2:$A$111=A55)*($D$2:$D$111=D55)*($X$2:$X$111&lt;&gt;"Cancelado")*(ROW($A$2:$A$111)&lt;&gt;ROW())*($J$2:$J$111&lt;&gt;"")*($T$2:$T$111&lt;&gt;"")*($J$2:$J$111&lt;W55)*($T$2:$T$111&gt;U55))+SUMPRODUCT(($A$2:$A$111=A55)*($D$2:$D$111=D55)*($X$2:$X$111&lt;&gt;"Cancelado")*(ROW($A$2:$A$111)&lt;&gt;ROW())*($U$2:$U$111&lt;&gt;"")*($W$2:$W$111&lt;&gt;"")*($U$2:$U$111&lt;W55)*($W$2:$W$111&gt;U55))&gt;0,"CONFLITO","OK"))))</f>
        <v/>
      </c>
      <c r="AC55" s="27">
        <f>IF(A55="","",IF(X55="Cancelado","IGNORADO",IF(G55="","REVISAR",IF(OR(U55="",V55=""),"REVISAR",IF(SUMPRODUCT(($A$2:$A$111=A55)*($G$2:$G$111=G55)*($X$2:$X$111&lt;&gt;"Cancelado")*(ROW($A$2:$A$111)&lt;&gt;ROW())*($U$2:$U$111&lt;&gt;"")*($V$2:$V$111&lt;&gt;"")*($U$2:$U$111&lt;V55)*($V$2:$V$111&gt;U55))&gt;0,"CONFLITO","OK")))))</f>
        <v/>
      </c>
    </row>
    <row r="56" ht="23" customHeight="1">
      <c r="A56" s="19" t="n"/>
      <c r="B56" s="20" t="n"/>
      <c r="C56" s="21" t="n"/>
      <c r="D56" s="20" t="n"/>
      <c r="E56" s="21" t="n"/>
      <c r="F56" s="21" t="n"/>
      <c r="G56" s="20" t="n"/>
      <c r="H56" s="22" t="n"/>
      <c r="I56" s="22" t="n"/>
      <c r="J56" s="23">
        <f>IF(A56="","",IF(I56&lt;&gt;"",I56,IF(H56&lt;&gt;"",H56,"")))</f>
        <v/>
      </c>
      <c r="K56" s="24">
        <f>IF(OR(A56="",J56="",X56="Cancelado"),"",COUNTIFS($A$2:$A$111,A56,$J$2:$J$111,"&lt;"&amp;J56,$J$2:$J$111,"&lt;&gt;",$X$2:$X$111,"&lt;&gt;Cancelado")+COUNTIFS($A$2:A56,A56,$J$2:J56,J56,$X$2:X56,"&lt;&gt;Cancelado"))</f>
        <v/>
      </c>
      <c r="L56" s="25" t="n"/>
      <c r="M56" s="25" t="n"/>
      <c r="N56" s="25" t="n"/>
      <c r="O56" s="25" t="n"/>
      <c r="P56" s="24">
        <f>IF(E56="","",IF(L56&lt;&gt;"",L56,IFERROR(VLOOKUP(E56,'Parâmetros'!$A$2:$E$21,2,FALSE),"")))</f>
        <v/>
      </c>
      <c r="Q56" s="24">
        <f>IF(E56="","",IF(M56&lt;&gt;"",M56,IFERROR(VLOOKUP(E56,'Parâmetros'!$A$2:$E$21,3,FALSE),"")))</f>
        <v/>
      </c>
      <c r="R56" s="24">
        <f>IF(E56="","",IF(N56&lt;&gt;"",N56,IFERROR(VLOOKUP(E56,'Parâmetros'!$A$2:$E$21,4,FALSE),"")))</f>
        <v/>
      </c>
      <c r="S56" s="24">
        <f>IF(E56="","",IF(O56&lt;&gt;"",O56,IFERROR(VLOOKUP(E56,'Parâmetros'!$A$2:$E$21,5,FALSE),"")))</f>
        <v/>
      </c>
      <c r="T56" s="23">
        <f>IF(OR(J56="",P56=""),"",J56+P56/1440)</f>
        <v/>
      </c>
      <c r="U56" s="23">
        <f>IF(OR(T56="",Q56=""),"",T56+Q56/1440)</f>
        <v/>
      </c>
      <c r="V56" s="23">
        <f>IF(OR(U56="",R56=""),"",U56+R56/1440)</f>
        <v/>
      </c>
      <c r="W56" s="23">
        <f>IF(OR(V56="",S56=""),"",V56+S56/1440)</f>
        <v/>
      </c>
      <c r="X56" s="20" t="n"/>
      <c r="Y56" s="21" t="n"/>
      <c r="Z56" s="24">
        <f>IF(OR(H56="",I56=""),"",ROUND((I56-H56)*1440,0))</f>
        <v/>
      </c>
      <c r="AA56" s="26">
        <f>IF(A56="","",IF(B56="","Informar código",IF(COUNTIF($B$2:$B$111,B56)&gt;1,"Código duplicado",IF(X56="","Informar status",IF(X56="Cancelado","CANCELADO",IF(C56="","Informar cliente/código",IF(D56="","Informar profissional",IF(E56="","Informar serviço",IF(G56="","Informar cuba",IF(J56="","Informar horário",IF(OR(P56="",Q56="",R56="",S56=""),"Revisar durações",IF(OR(P56&lt;=0,Q56&lt;=0,R56&lt;=0,S56&lt;=0),"Duração inválida",IF(W56&gt;=1,"Término após 24:00",IF(AND(Z56&lt;&gt;"",Z56&gt;'Parâmetros'!$O$2),"Início atrasado","OK"))))))))))))))</f>
        <v/>
      </c>
      <c r="AB56" s="27">
        <f>IF(A56="","",IF(X56="Cancelado","IGNORADO",IF(OR(D56="",J56="",T56="",U56="",W56=""),"REVISAR",IF(SUMPRODUCT(($A$2:$A$111=A56)*($D$2:$D$111=D56)*($X$2:$X$111&lt;&gt;"Cancelado")*(ROW($A$2:$A$111)&lt;&gt;ROW())*($J$2:$J$111&lt;&gt;"")*($T$2:$T$111&lt;&gt;"")*($J$2:$J$111&lt;T56)*($T$2:$T$111&gt;J56))+SUMPRODUCT(($A$2:$A$111=A56)*($D$2:$D$111=D56)*($X$2:$X$111&lt;&gt;"Cancelado")*(ROW($A$2:$A$111)&lt;&gt;ROW())*($U$2:$U$111&lt;&gt;"")*($W$2:$W$111&lt;&gt;"")*($U$2:$U$111&lt;T56)*($W$2:$W$111&gt;J56))+SUMPRODUCT(($A$2:$A$111=A56)*($D$2:$D$111=D56)*($X$2:$X$111&lt;&gt;"Cancelado")*(ROW($A$2:$A$111)&lt;&gt;ROW())*($J$2:$J$111&lt;&gt;"")*($T$2:$T$111&lt;&gt;"")*($J$2:$J$111&lt;W56)*($T$2:$T$111&gt;U56))+SUMPRODUCT(($A$2:$A$111=A56)*($D$2:$D$111=D56)*($X$2:$X$111&lt;&gt;"Cancelado")*(ROW($A$2:$A$111)&lt;&gt;ROW())*($U$2:$U$111&lt;&gt;"")*($W$2:$W$111&lt;&gt;"")*($U$2:$U$111&lt;W56)*($W$2:$W$111&gt;U56))&gt;0,"CONFLITO","OK"))))</f>
        <v/>
      </c>
      <c r="AC56" s="27">
        <f>IF(A56="","",IF(X56="Cancelado","IGNORADO",IF(G56="","REVISAR",IF(OR(U56="",V56=""),"REVISAR",IF(SUMPRODUCT(($A$2:$A$111=A56)*($G$2:$G$111=G56)*($X$2:$X$111&lt;&gt;"Cancelado")*(ROW($A$2:$A$111)&lt;&gt;ROW())*($U$2:$U$111&lt;&gt;"")*($V$2:$V$111&lt;&gt;"")*($U$2:$U$111&lt;V56)*($V$2:$V$111&gt;U56))&gt;0,"CONFLITO","OK")))))</f>
        <v/>
      </c>
    </row>
    <row r="57" ht="23" customHeight="1">
      <c r="A57" s="19" t="n"/>
      <c r="B57" s="20" t="n"/>
      <c r="C57" s="21" t="n"/>
      <c r="D57" s="20" t="n"/>
      <c r="E57" s="21" t="n"/>
      <c r="F57" s="21" t="n"/>
      <c r="G57" s="20" t="n"/>
      <c r="H57" s="22" t="n"/>
      <c r="I57" s="22" t="n"/>
      <c r="J57" s="23">
        <f>IF(A57="","",IF(I57&lt;&gt;"",I57,IF(H57&lt;&gt;"",H57,"")))</f>
        <v/>
      </c>
      <c r="K57" s="24">
        <f>IF(OR(A57="",J57="",X57="Cancelado"),"",COUNTIFS($A$2:$A$111,A57,$J$2:$J$111,"&lt;"&amp;J57,$J$2:$J$111,"&lt;&gt;",$X$2:$X$111,"&lt;&gt;Cancelado")+COUNTIFS($A$2:A57,A57,$J$2:J57,J57,$X$2:X57,"&lt;&gt;Cancelado"))</f>
        <v/>
      </c>
      <c r="L57" s="25" t="n"/>
      <c r="M57" s="25" t="n"/>
      <c r="N57" s="25" t="n"/>
      <c r="O57" s="25" t="n"/>
      <c r="P57" s="24">
        <f>IF(E57="","",IF(L57&lt;&gt;"",L57,IFERROR(VLOOKUP(E57,'Parâmetros'!$A$2:$E$21,2,FALSE),"")))</f>
        <v/>
      </c>
      <c r="Q57" s="24">
        <f>IF(E57="","",IF(M57&lt;&gt;"",M57,IFERROR(VLOOKUP(E57,'Parâmetros'!$A$2:$E$21,3,FALSE),"")))</f>
        <v/>
      </c>
      <c r="R57" s="24">
        <f>IF(E57="","",IF(N57&lt;&gt;"",N57,IFERROR(VLOOKUP(E57,'Parâmetros'!$A$2:$E$21,4,FALSE),"")))</f>
        <v/>
      </c>
      <c r="S57" s="24">
        <f>IF(E57="","",IF(O57&lt;&gt;"",O57,IFERROR(VLOOKUP(E57,'Parâmetros'!$A$2:$E$21,5,FALSE),"")))</f>
        <v/>
      </c>
      <c r="T57" s="23">
        <f>IF(OR(J57="",P57=""),"",J57+P57/1440)</f>
        <v/>
      </c>
      <c r="U57" s="23">
        <f>IF(OR(T57="",Q57=""),"",T57+Q57/1440)</f>
        <v/>
      </c>
      <c r="V57" s="23">
        <f>IF(OR(U57="",R57=""),"",U57+R57/1440)</f>
        <v/>
      </c>
      <c r="W57" s="23">
        <f>IF(OR(V57="",S57=""),"",V57+S57/1440)</f>
        <v/>
      </c>
      <c r="X57" s="20" t="n"/>
      <c r="Y57" s="21" t="n"/>
      <c r="Z57" s="24">
        <f>IF(OR(H57="",I57=""),"",ROUND((I57-H57)*1440,0))</f>
        <v/>
      </c>
      <c r="AA57" s="26">
        <f>IF(A57="","",IF(B57="","Informar código",IF(COUNTIF($B$2:$B$111,B57)&gt;1,"Código duplicado",IF(X57="","Informar status",IF(X57="Cancelado","CANCELADO",IF(C57="","Informar cliente/código",IF(D57="","Informar profissional",IF(E57="","Informar serviço",IF(G57="","Informar cuba",IF(J57="","Informar horário",IF(OR(P57="",Q57="",R57="",S57=""),"Revisar durações",IF(OR(P57&lt;=0,Q57&lt;=0,R57&lt;=0,S57&lt;=0),"Duração inválida",IF(W57&gt;=1,"Término após 24:00",IF(AND(Z57&lt;&gt;"",Z57&gt;'Parâmetros'!$O$2),"Início atrasado","OK"))))))))))))))</f>
        <v/>
      </c>
      <c r="AB57" s="27">
        <f>IF(A57="","",IF(X57="Cancelado","IGNORADO",IF(OR(D57="",J57="",T57="",U57="",W57=""),"REVISAR",IF(SUMPRODUCT(($A$2:$A$111=A57)*($D$2:$D$111=D57)*($X$2:$X$111&lt;&gt;"Cancelado")*(ROW($A$2:$A$111)&lt;&gt;ROW())*($J$2:$J$111&lt;&gt;"")*($T$2:$T$111&lt;&gt;"")*($J$2:$J$111&lt;T57)*($T$2:$T$111&gt;J57))+SUMPRODUCT(($A$2:$A$111=A57)*($D$2:$D$111=D57)*($X$2:$X$111&lt;&gt;"Cancelado")*(ROW($A$2:$A$111)&lt;&gt;ROW())*($U$2:$U$111&lt;&gt;"")*($W$2:$W$111&lt;&gt;"")*($U$2:$U$111&lt;T57)*($W$2:$W$111&gt;J57))+SUMPRODUCT(($A$2:$A$111=A57)*($D$2:$D$111=D57)*($X$2:$X$111&lt;&gt;"Cancelado")*(ROW($A$2:$A$111)&lt;&gt;ROW())*($J$2:$J$111&lt;&gt;"")*($T$2:$T$111&lt;&gt;"")*($J$2:$J$111&lt;W57)*($T$2:$T$111&gt;U57))+SUMPRODUCT(($A$2:$A$111=A57)*($D$2:$D$111=D57)*($X$2:$X$111&lt;&gt;"Cancelado")*(ROW($A$2:$A$111)&lt;&gt;ROW())*($U$2:$U$111&lt;&gt;"")*($W$2:$W$111&lt;&gt;"")*($U$2:$U$111&lt;W57)*($W$2:$W$111&gt;U57))&gt;0,"CONFLITO","OK"))))</f>
        <v/>
      </c>
      <c r="AC57" s="27">
        <f>IF(A57="","",IF(X57="Cancelado","IGNORADO",IF(G57="","REVISAR",IF(OR(U57="",V57=""),"REVISAR",IF(SUMPRODUCT(($A$2:$A$111=A57)*($G$2:$G$111=G57)*($X$2:$X$111&lt;&gt;"Cancelado")*(ROW($A$2:$A$111)&lt;&gt;ROW())*($U$2:$U$111&lt;&gt;"")*($V$2:$V$111&lt;&gt;"")*($U$2:$U$111&lt;V57)*($V$2:$V$111&gt;U57))&gt;0,"CONFLITO","OK")))))</f>
        <v/>
      </c>
    </row>
    <row r="58" ht="23" customHeight="1">
      <c r="A58" s="19" t="n"/>
      <c r="B58" s="20" t="n"/>
      <c r="C58" s="21" t="n"/>
      <c r="D58" s="20" t="n"/>
      <c r="E58" s="21" t="n"/>
      <c r="F58" s="21" t="n"/>
      <c r="G58" s="20" t="n"/>
      <c r="H58" s="22" t="n"/>
      <c r="I58" s="22" t="n"/>
      <c r="J58" s="23">
        <f>IF(A58="","",IF(I58&lt;&gt;"",I58,IF(H58&lt;&gt;"",H58,"")))</f>
        <v/>
      </c>
      <c r="K58" s="24">
        <f>IF(OR(A58="",J58="",X58="Cancelado"),"",COUNTIFS($A$2:$A$111,A58,$J$2:$J$111,"&lt;"&amp;J58,$J$2:$J$111,"&lt;&gt;",$X$2:$X$111,"&lt;&gt;Cancelado")+COUNTIFS($A$2:A58,A58,$J$2:J58,J58,$X$2:X58,"&lt;&gt;Cancelado"))</f>
        <v/>
      </c>
      <c r="L58" s="25" t="n"/>
      <c r="M58" s="25" t="n"/>
      <c r="N58" s="25" t="n"/>
      <c r="O58" s="25" t="n"/>
      <c r="P58" s="24">
        <f>IF(E58="","",IF(L58&lt;&gt;"",L58,IFERROR(VLOOKUP(E58,'Parâmetros'!$A$2:$E$21,2,FALSE),"")))</f>
        <v/>
      </c>
      <c r="Q58" s="24">
        <f>IF(E58="","",IF(M58&lt;&gt;"",M58,IFERROR(VLOOKUP(E58,'Parâmetros'!$A$2:$E$21,3,FALSE),"")))</f>
        <v/>
      </c>
      <c r="R58" s="24">
        <f>IF(E58="","",IF(N58&lt;&gt;"",N58,IFERROR(VLOOKUP(E58,'Parâmetros'!$A$2:$E$21,4,FALSE),"")))</f>
        <v/>
      </c>
      <c r="S58" s="24">
        <f>IF(E58="","",IF(O58&lt;&gt;"",O58,IFERROR(VLOOKUP(E58,'Parâmetros'!$A$2:$E$21,5,FALSE),"")))</f>
        <v/>
      </c>
      <c r="T58" s="23">
        <f>IF(OR(J58="",P58=""),"",J58+P58/1440)</f>
        <v/>
      </c>
      <c r="U58" s="23">
        <f>IF(OR(T58="",Q58=""),"",T58+Q58/1440)</f>
        <v/>
      </c>
      <c r="V58" s="23">
        <f>IF(OR(U58="",R58=""),"",U58+R58/1440)</f>
        <v/>
      </c>
      <c r="W58" s="23">
        <f>IF(OR(V58="",S58=""),"",V58+S58/1440)</f>
        <v/>
      </c>
      <c r="X58" s="20" t="n"/>
      <c r="Y58" s="21" t="n"/>
      <c r="Z58" s="24">
        <f>IF(OR(H58="",I58=""),"",ROUND((I58-H58)*1440,0))</f>
        <v/>
      </c>
      <c r="AA58" s="26">
        <f>IF(A58="","",IF(B58="","Informar código",IF(COUNTIF($B$2:$B$111,B58)&gt;1,"Código duplicado",IF(X58="","Informar status",IF(X58="Cancelado","CANCELADO",IF(C58="","Informar cliente/código",IF(D58="","Informar profissional",IF(E58="","Informar serviço",IF(G58="","Informar cuba",IF(J58="","Informar horário",IF(OR(P58="",Q58="",R58="",S58=""),"Revisar durações",IF(OR(P58&lt;=0,Q58&lt;=0,R58&lt;=0,S58&lt;=0),"Duração inválida",IF(W58&gt;=1,"Término após 24:00",IF(AND(Z58&lt;&gt;"",Z58&gt;'Parâmetros'!$O$2),"Início atrasado","OK"))))))))))))))</f>
        <v/>
      </c>
      <c r="AB58" s="27">
        <f>IF(A58="","",IF(X58="Cancelado","IGNORADO",IF(OR(D58="",J58="",T58="",U58="",W58=""),"REVISAR",IF(SUMPRODUCT(($A$2:$A$111=A58)*($D$2:$D$111=D58)*($X$2:$X$111&lt;&gt;"Cancelado")*(ROW($A$2:$A$111)&lt;&gt;ROW())*($J$2:$J$111&lt;&gt;"")*($T$2:$T$111&lt;&gt;"")*($J$2:$J$111&lt;T58)*($T$2:$T$111&gt;J58))+SUMPRODUCT(($A$2:$A$111=A58)*($D$2:$D$111=D58)*($X$2:$X$111&lt;&gt;"Cancelado")*(ROW($A$2:$A$111)&lt;&gt;ROW())*($U$2:$U$111&lt;&gt;"")*($W$2:$W$111&lt;&gt;"")*($U$2:$U$111&lt;T58)*($W$2:$W$111&gt;J58))+SUMPRODUCT(($A$2:$A$111=A58)*($D$2:$D$111=D58)*($X$2:$X$111&lt;&gt;"Cancelado")*(ROW($A$2:$A$111)&lt;&gt;ROW())*($J$2:$J$111&lt;&gt;"")*($T$2:$T$111&lt;&gt;"")*($J$2:$J$111&lt;W58)*($T$2:$T$111&gt;U58))+SUMPRODUCT(($A$2:$A$111=A58)*($D$2:$D$111=D58)*($X$2:$X$111&lt;&gt;"Cancelado")*(ROW($A$2:$A$111)&lt;&gt;ROW())*($U$2:$U$111&lt;&gt;"")*($W$2:$W$111&lt;&gt;"")*($U$2:$U$111&lt;W58)*($W$2:$W$111&gt;U58))&gt;0,"CONFLITO","OK"))))</f>
        <v/>
      </c>
      <c r="AC58" s="27">
        <f>IF(A58="","",IF(X58="Cancelado","IGNORADO",IF(G58="","REVISAR",IF(OR(U58="",V58=""),"REVISAR",IF(SUMPRODUCT(($A$2:$A$111=A58)*($G$2:$G$111=G58)*($X$2:$X$111&lt;&gt;"Cancelado")*(ROW($A$2:$A$111)&lt;&gt;ROW())*($U$2:$U$111&lt;&gt;"")*($V$2:$V$111&lt;&gt;"")*($U$2:$U$111&lt;V58)*($V$2:$V$111&gt;U58))&gt;0,"CONFLITO","OK")))))</f>
        <v/>
      </c>
    </row>
    <row r="59" ht="23" customHeight="1">
      <c r="A59" s="19" t="n"/>
      <c r="B59" s="20" t="n"/>
      <c r="C59" s="21" t="n"/>
      <c r="D59" s="20" t="n"/>
      <c r="E59" s="21" t="n"/>
      <c r="F59" s="21" t="n"/>
      <c r="G59" s="20" t="n"/>
      <c r="H59" s="22" t="n"/>
      <c r="I59" s="22" t="n"/>
      <c r="J59" s="23">
        <f>IF(A59="","",IF(I59&lt;&gt;"",I59,IF(H59&lt;&gt;"",H59,"")))</f>
        <v/>
      </c>
      <c r="K59" s="24">
        <f>IF(OR(A59="",J59="",X59="Cancelado"),"",COUNTIFS($A$2:$A$111,A59,$J$2:$J$111,"&lt;"&amp;J59,$J$2:$J$111,"&lt;&gt;",$X$2:$X$111,"&lt;&gt;Cancelado")+COUNTIFS($A$2:A59,A59,$J$2:J59,J59,$X$2:X59,"&lt;&gt;Cancelado"))</f>
        <v/>
      </c>
      <c r="L59" s="25" t="n"/>
      <c r="M59" s="25" t="n"/>
      <c r="N59" s="25" t="n"/>
      <c r="O59" s="25" t="n"/>
      <c r="P59" s="24">
        <f>IF(E59="","",IF(L59&lt;&gt;"",L59,IFERROR(VLOOKUP(E59,'Parâmetros'!$A$2:$E$21,2,FALSE),"")))</f>
        <v/>
      </c>
      <c r="Q59" s="24">
        <f>IF(E59="","",IF(M59&lt;&gt;"",M59,IFERROR(VLOOKUP(E59,'Parâmetros'!$A$2:$E$21,3,FALSE),"")))</f>
        <v/>
      </c>
      <c r="R59" s="24">
        <f>IF(E59="","",IF(N59&lt;&gt;"",N59,IFERROR(VLOOKUP(E59,'Parâmetros'!$A$2:$E$21,4,FALSE),"")))</f>
        <v/>
      </c>
      <c r="S59" s="24">
        <f>IF(E59="","",IF(O59&lt;&gt;"",O59,IFERROR(VLOOKUP(E59,'Parâmetros'!$A$2:$E$21,5,FALSE),"")))</f>
        <v/>
      </c>
      <c r="T59" s="23">
        <f>IF(OR(J59="",P59=""),"",J59+P59/1440)</f>
        <v/>
      </c>
      <c r="U59" s="23">
        <f>IF(OR(T59="",Q59=""),"",T59+Q59/1440)</f>
        <v/>
      </c>
      <c r="V59" s="23">
        <f>IF(OR(U59="",R59=""),"",U59+R59/1440)</f>
        <v/>
      </c>
      <c r="W59" s="23">
        <f>IF(OR(V59="",S59=""),"",V59+S59/1440)</f>
        <v/>
      </c>
      <c r="X59" s="20" t="n"/>
      <c r="Y59" s="21" t="n"/>
      <c r="Z59" s="24">
        <f>IF(OR(H59="",I59=""),"",ROUND((I59-H59)*1440,0))</f>
        <v/>
      </c>
      <c r="AA59" s="26">
        <f>IF(A59="","",IF(B59="","Informar código",IF(COUNTIF($B$2:$B$111,B59)&gt;1,"Código duplicado",IF(X59="","Informar status",IF(X59="Cancelado","CANCELADO",IF(C59="","Informar cliente/código",IF(D59="","Informar profissional",IF(E59="","Informar serviço",IF(G59="","Informar cuba",IF(J59="","Informar horário",IF(OR(P59="",Q59="",R59="",S59=""),"Revisar durações",IF(OR(P59&lt;=0,Q59&lt;=0,R59&lt;=0,S59&lt;=0),"Duração inválida",IF(W59&gt;=1,"Término após 24:00",IF(AND(Z59&lt;&gt;"",Z59&gt;'Parâmetros'!$O$2),"Início atrasado","OK"))))))))))))))</f>
        <v/>
      </c>
      <c r="AB59" s="27">
        <f>IF(A59="","",IF(X59="Cancelado","IGNORADO",IF(OR(D59="",J59="",T59="",U59="",W59=""),"REVISAR",IF(SUMPRODUCT(($A$2:$A$111=A59)*($D$2:$D$111=D59)*($X$2:$X$111&lt;&gt;"Cancelado")*(ROW($A$2:$A$111)&lt;&gt;ROW())*($J$2:$J$111&lt;&gt;"")*($T$2:$T$111&lt;&gt;"")*($J$2:$J$111&lt;T59)*($T$2:$T$111&gt;J59))+SUMPRODUCT(($A$2:$A$111=A59)*($D$2:$D$111=D59)*($X$2:$X$111&lt;&gt;"Cancelado")*(ROW($A$2:$A$111)&lt;&gt;ROW())*($U$2:$U$111&lt;&gt;"")*($W$2:$W$111&lt;&gt;"")*($U$2:$U$111&lt;T59)*($W$2:$W$111&gt;J59))+SUMPRODUCT(($A$2:$A$111=A59)*($D$2:$D$111=D59)*($X$2:$X$111&lt;&gt;"Cancelado")*(ROW($A$2:$A$111)&lt;&gt;ROW())*($J$2:$J$111&lt;&gt;"")*($T$2:$T$111&lt;&gt;"")*($J$2:$J$111&lt;W59)*($T$2:$T$111&gt;U59))+SUMPRODUCT(($A$2:$A$111=A59)*($D$2:$D$111=D59)*($X$2:$X$111&lt;&gt;"Cancelado")*(ROW($A$2:$A$111)&lt;&gt;ROW())*($U$2:$U$111&lt;&gt;"")*($W$2:$W$111&lt;&gt;"")*($U$2:$U$111&lt;W59)*($W$2:$W$111&gt;U59))&gt;0,"CONFLITO","OK"))))</f>
        <v/>
      </c>
      <c r="AC59" s="27">
        <f>IF(A59="","",IF(X59="Cancelado","IGNORADO",IF(G59="","REVISAR",IF(OR(U59="",V59=""),"REVISAR",IF(SUMPRODUCT(($A$2:$A$111=A59)*($G$2:$G$111=G59)*($X$2:$X$111&lt;&gt;"Cancelado")*(ROW($A$2:$A$111)&lt;&gt;ROW())*($U$2:$U$111&lt;&gt;"")*($V$2:$V$111&lt;&gt;"")*($U$2:$U$111&lt;V59)*($V$2:$V$111&gt;U59))&gt;0,"CONFLITO","OK")))))</f>
        <v/>
      </c>
    </row>
    <row r="60" ht="23" customHeight="1">
      <c r="A60" s="19" t="n"/>
      <c r="B60" s="20" t="n"/>
      <c r="C60" s="21" t="n"/>
      <c r="D60" s="20" t="n"/>
      <c r="E60" s="21" t="n"/>
      <c r="F60" s="21" t="n"/>
      <c r="G60" s="20" t="n"/>
      <c r="H60" s="22" t="n"/>
      <c r="I60" s="22" t="n"/>
      <c r="J60" s="23">
        <f>IF(A60="","",IF(I60&lt;&gt;"",I60,IF(H60&lt;&gt;"",H60,"")))</f>
        <v/>
      </c>
      <c r="K60" s="24">
        <f>IF(OR(A60="",J60="",X60="Cancelado"),"",COUNTIFS($A$2:$A$111,A60,$J$2:$J$111,"&lt;"&amp;J60,$J$2:$J$111,"&lt;&gt;",$X$2:$X$111,"&lt;&gt;Cancelado")+COUNTIFS($A$2:A60,A60,$J$2:J60,J60,$X$2:X60,"&lt;&gt;Cancelado"))</f>
        <v/>
      </c>
      <c r="L60" s="25" t="n"/>
      <c r="M60" s="25" t="n"/>
      <c r="N60" s="25" t="n"/>
      <c r="O60" s="25" t="n"/>
      <c r="P60" s="24">
        <f>IF(E60="","",IF(L60&lt;&gt;"",L60,IFERROR(VLOOKUP(E60,'Parâmetros'!$A$2:$E$21,2,FALSE),"")))</f>
        <v/>
      </c>
      <c r="Q60" s="24">
        <f>IF(E60="","",IF(M60&lt;&gt;"",M60,IFERROR(VLOOKUP(E60,'Parâmetros'!$A$2:$E$21,3,FALSE),"")))</f>
        <v/>
      </c>
      <c r="R60" s="24">
        <f>IF(E60="","",IF(N60&lt;&gt;"",N60,IFERROR(VLOOKUP(E60,'Parâmetros'!$A$2:$E$21,4,FALSE),"")))</f>
        <v/>
      </c>
      <c r="S60" s="24">
        <f>IF(E60="","",IF(O60&lt;&gt;"",O60,IFERROR(VLOOKUP(E60,'Parâmetros'!$A$2:$E$21,5,FALSE),"")))</f>
        <v/>
      </c>
      <c r="T60" s="23">
        <f>IF(OR(J60="",P60=""),"",J60+P60/1440)</f>
        <v/>
      </c>
      <c r="U60" s="23">
        <f>IF(OR(T60="",Q60=""),"",T60+Q60/1440)</f>
        <v/>
      </c>
      <c r="V60" s="23">
        <f>IF(OR(U60="",R60=""),"",U60+R60/1440)</f>
        <v/>
      </c>
      <c r="W60" s="23">
        <f>IF(OR(V60="",S60=""),"",V60+S60/1440)</f>
        <v/>
      </c>
      <c r="X60" s="20" t="n"/>
      <c r="Y60" s="21" t="n"/>
      <c r="Z60" s="24">
        <f>IF(OR(H60="",I60=""),"",ROUND((I60-H60)*1440,0))</f>
        <v/>
      </c>
      <c r="AA60" s="26">
        <f>IF(A60="","",IF(B60="","Informar código",IF(COUNTIF($B$2:$B$111,B60)&gt;1,"Código duplicado",IF(X60="","Informar status",IF(X60="Cancelado","CANCELADO",IF(C60="","Informar cliente/código",IF(D60="","Informar profissional",IF(E60="","Informar serviço",IF(G60="","Informar cuba",IF(J60="","Informar horário",IF(OR(P60="",Q60="",R60="",S60=""),"Revisar durações",IF(OR(P60&lt;=0,Q60&lt;=0,R60&lt;=0,S60&lt;=0),"Duração inválida",IF(W60&gt;=1,"Término após 24:00",IF(AND(Z60&lt;&gt;"",Z60&gt;'Parâmetros'!$O$2),"Início atrasado","OK"))))))))))))))</f>
        <v/>
      </c>
      <c r="AB60" s="27">
        <f>IF(A60="","",IF(X60="Cancelado","IGNORADO",IF(OR(D60="",J60="",T60="",U60="",W60=""),"REVISAR",IF(SUMPRODUCT(($A$2:$A$111=A60)*($D$2:$D$111=D60)*($X$2:$X$111&lt;&gt;"Cancelado")*(ROW($A$2:$A$111)&lt;&gt;ROW())*($J$2:$J$111&lt;&gt;"")*($T$2:$T$111&lt;&gt;"")*($J$2:$J$111&lt;T60)*($T$2:$T$111&gt;J60))+SUMPRODUCT(($A$2:$A$111=A60)*($D$2:$D$111=D60)*($X$2:$X$111&lt;&gt;"Cancelado")*(ROW($A$2:$A$111)&lt;&gt;ROW())*($U$2:$U$111&lt;&gt;"")*($W$2:$W$111&lt;&gt;"")*($U$2:$U$111&lt;T60)*($W$2:$W$111&gt;J60))+SUMPRODUCT(($A$2:$A$111=A60)*($D$2:$D$111=D60)*($X$2:$X$111&lt;&gt;"Cancelado")*(ROW($A$2:$A$111)&lt;&gt;ROW())*($J$2:$J$111&lt;&gt;"")*($T$2:$T$111&lt;&gt;"")*($J$2:$J$111&lt;W60)*($T$2:$T$111&gt;U60))+SUMPRODUCT(($A$2:$A$111=A60)*($D$2:$D$111=D60)*($X$2:$X$111&lt;&gt;"Cancelado")*(ROW($A$2:$A$111)&lt;&gt;ROW())*($U$2:$U$111&lt;&gt;"")*($W$2:$W$111&lt;&gt;"")*($U$2:$U$111&lt;W60)*($W$2:$W$111&gt;U60))&gt;0,"CONFLITO","OK"))))</f>
        <v/>
      </c>
      <c r="AC60" s="27">
        <f>IF(A60="","",IF(X60="Cancelado","IGNORADO",IF(G60="","REVISAR",IF(OR(U60="",V60=""),"REVISAR",IF(SUMPRODUCT(($A$2:$A$111=A60)*($G$2:$G$111=G60)*($X$2:$X$111&lt;&gt;"Cancelado")*(ROW($A$2:$A$111)&lt;&gt;ROW())*($U$2:$U$111&lt;&gt;"")*($V$2:$V$111&lt;&gt;"")*($U$2:$U$111&lt;V60)*($V$2:$V$111&gt;U60))&gt;0,"CONFLITO","OK")))))</f>
        <v/>
      </c>
    </row>
    <row r="61" ht="23" customHeight="1">
      <c r="A61" s="19" t="n"/>
      <c r="B61" s="20" t="n"/>
      <c r="C61" s="21" t="n"/>
      <c r="D61" s="20" t="n"/>
      <c r="E61" s="21" t="n"/>
      <c r="F61" s="21" t="n"/>
      <c r="G61" s="20" t="n"/>
      <c r="H61" s="22" t="n"/>
      <c r="I61" s="22" t="n"/>
      <c r="J61" s="23">
        <f>IF(A61="","",IF(I61&lt;&gt;"",I61,IF(H61&lt;&gt;"",H61,"")))</f>
        <v/>
      </c>
      <c r="K61" s="24">
        <f>IF(OR(A61="",J61="",X61="Cancelado"),"",COUNTIFS($A$2:$A$111,A61,$J$2:$J$111,"&lt;"&amp;J61,$J$2:$J$111,"&lt;&gt;",$X$2:$X$111,"&lt;&gt;Cancelado")+COUNTIFS($A$2:A61,A61,$J$2:J61,J61,$X$2:X61,"&lt;&gt;Cancelado"))</f>
        <v/>
      </c>
      <c r="L61" s="25" t="n"/>
      <c r="M61" s="25" t="n"/>
      <c r="N61" s="25" t="n"/>
      <c r="O61" s="25" t="n"/>
      <c r="P61" s="24">
        <f>IF(E61="","",IF(L61&lt;&gt;"",L61,IFERROR(VLOOKUP(E61,'Parâmetros'!$A$2:$E$21,2,FALSE),"")))</f>
        <v/>
      </c>
      <c r="Q61" s="24">
        <f>IF(E61="","",IF(M61&lt;&gt;"",M61,IFERROR(VLOOKUP(E61,'Parâmetros'!$A$2:$E$21,3,FALSE),"")))</f>
        <v/>
      </c>
      <c r="R61" s="24">
        <f>IF(E61="","",IF(N61&lt;&gt;"",N61,IFERROR(VLOOKUP(E61,'Parâmetros'!$A$2:$E$21,4,FALSE),"")))</f>
        <v/>
      </c>
      <c r="S61" s="24">
        <f>IF(E61="","",IF(O61&lt;&gt;"",O61,IFERROR(VLOOKUP(E61,'Parâmetros'!$A$2:$E$21,5,FALSE),"")))</f>
        <v/>
      </c>
      <c r="T61" s="23">
        <f>IF(OR(J61="",P61=""),"",J61+P61/1440)</f>
        <v/>
      </c>
      <c r="U61" s="23">
        <f>IF(OR(T61="",Q61=""),"",T61+Q61/1440)</f>
        <v/>
      </c>
      <c r="V61" s="23">
        <f>IF(OR(U61="",R61=""),"",U61+R61/1440)</f>
        <v/>
      </c>
      <c r="W61" s="23">
        <f>IF(OR(V61="",S61=""),"",V61+S61/1440)</f>
        <v/>
      </c>
      <c r="X61" s="20" t="n"/>
      <c r="Y61" s="21" t="n"/>
      <c r="Z61" s="24">
        <f>IF(OR(H61="",I61=""),"",ROUND((I61-H61)*1440,0))</f>
        <v/>
      </c>
      <c r="AA61" s="26">
        <f>IF(A61="","",IF(B61="","Informar código",IF(COUNTIF($B$2:$B$111,B61)&gt;1,"Código duplicado",IF(X61="","Informar status",IF(X61="Cancelado","CANCELADO",IF(C61="","Informar cliente/código",IF(D61="","Informar profissional",IF(E61="","Informar serviço",IF(G61="","Informar cuba",IF(J61="","Informar horário",IF(OR(P61="",Q61="",R61="",S61=""),"Revisar durações",IF(OR(P61&lt;=0,Q61&lt;=0,R61&lt;=0,S61&lt;=0),"Duração inválida",IF(W61&gt;=1,"Término após 24:00",IF(AND(Z61&lt;&gt;"",Z61&gt;'Parâmetros'!$O$2),"Início atrasado","OK"))))))))))))))</f>
        <v/>
      </c>
      <c r="AB61" s="27">
        <f>IF(A61="","",IF(X61="Cancelado","IGNORADO",IF(OR(D61="",J61="",T61="",U61="",W61=""),"REVISAR",IF(SUMPRODUCT(($A$2:$A$111=A61)*($D$2:$D$111=D61)*($X$2:$X$111&lt;&gt;"Cancelado")*(ROW($A$2:$A$111)&lt;&gt;ROW())*($J$2:$J$111&lt;&gt;"")*($T$2:$T$111&lt;&gt;"")*($J$2:$J$111&lt;T61)*($T$2:$T$111&gt;J61))+SUMPRODUCT(($A$2:$A$111=A61)*($D$2:$D$111=D61)*($X$2:$X$111&lt;&gt;"Cancelado")*(ROW($A$2:$A$111)&lt;&gt;ROW())*($U$2:$U$111&lt;&gt;"")*($W$2:$W$111&lt;&gt;"")*($U$2:$U$111&lt;T61)*($W$2:$W$111&gt;J61))+SUMPRODUCT(($A$2:$A$111=A61)*($D$2:$D$111=D61)*($X$2:$X$111&lt;&gt;"Cancelado")*(ROW($A$2:$A$111)&lt;&gt;ROW())*($J$2:$J$111&lt;&gt;"")*($T$2:$T$111&lt;&gt;"")*($J$2:$J$111&lt;W61)*($T$2:$T$111&gt;U61))+SUMPRODUCT(($A$2:$A$111=A61)*($D$2:$D$111=D61)*($X$2:$X$111&lt;&gt;"Cancelado")*(ROW($A$2:$A$111)&lt;&gt;ROW())*($U$2:$U$111&lt;&gt;"")*($W$2:$W$111&lt;&gt;"")*($U$2:$U$111&lt;W61)*($W$2:$W$111&gt;U61))&gt;0,"CONFLITO","OK"))))</f>
        <v/>
      </c>
      <c r="AC61" s="27">
        <f>IF(A61="","",IF(X61="Cancelado","IGNORADO",IF(G61="","REVISAR",IF(OR(U61="",V61=""),"REVISAR",IF(SUMPRODUCT(($A$2:$A$111=A61)*($G$2:$G$111=G61)*($X$2:$X$111&lt;&gt;"Cancelado")*(ROW($A$2:$A$111)&lt;&gt;ROW())*($U$2:$U$111&lt;&gt;"")*($V$2:$V$111&lt;&gt;"")*($U$2:$U$111&lt;V61)*($V$2:$V$111&gt;U61))&gt;0,"CONFLITO","OK")))))</f>
        <v/>
      </c>
    </row>
    <row r="62" ht="23" customHeight="1">
      <c r="A62" s="19" t="n"/>
      <c r="B62" s="20" t="n"/>
      <c r="C62" s="21" t="n"/>
      <c r="D62" s="20" t="n"/>
      <c r="E62" s="21" t="n"/>
      <c r="F62" s="21" t="n"/>
      <c r="G62" s="20" t="n"/>
      <c r="H62" s="22" t="n"/>
      <c r="I62" s="22" t="n"/>
      <c r="J62" s="23">
        <f>IF(A62="","",IF(I62&lt;&gt;"",I62,IF(H62&lt;&gt;"",H62,"")))</f>
        <v/>
      </c>
      <c r="K62" s="24">
        <f>IF(OR(A62="",J62="",X62="Cancelado"),"",COUNTIFS($A$2:$A$111,A62,$J$2:$J$111,"&lt;"&amp;J62,$J$2:$J$111,"&lt;&gt;",$X$2:$X$111,"&lt;&gt;Cancelado")+COUNTIFS($A$2:A62,A62,$J$2:J62,J62,$X$2:X62,"&lt;&gt;Cancelado"))</f>
        <v/>
      </c>
      <c r="L62" s="25" t="n"/>
      <c r="M62" s="25" t="n"/>
      <c r="N62" s="25" t="n"/>
      <c r="O62" s="25" t="n"/>
      <c r="P62" s="24">
        <f>IF(E62="","",IF(L62&lt;&gt;"",L62,IFERROR(VLOOKUP(E62,'Parâmetros'!$A$2:$E$21,2,FALSE),"")))</f>
        <v/>
      </c>
      <c r="Q62" s="24">
        <f>IF(E62="","",IF(M62&lt;&gt;"",M62,IFERROR(VLOOKUP(E62,'Parâmetros'!$A$2:$E$21,3,FALSE),"")))</f>
        <v/>
      </c>
      <c r="R62" s="24">
        <f>IF(E62="","",IF(N62&lt;&gt;"",N62,IFERROR(VLOOKUP(E62,'Parâmetros'!$A$2:$E$21,4,FALSE),"")))</f>
        <v/>
      </c>
      <c r="S62" s="24">
        <f>IF(E62="","",IF(O62&lt;&gt;"",O62,IFERROR(VLOOKUP(E62,'Parâmetros'!$A$2:$E$21,5,FALSE),"")))</f>
        <v/>
      </c>
      <c r="T62" s="23">
        <f>IF(OR(J62="",P62=""),"",J62+P62/1440)</f>
        <v/>
      </c>
      <c r="U62" s="23">
        <f>IF(OR(T62="",Q62=""),"",T62+Q62/1440)</f>
        <v/>
      </c>
      <c r="V62" s="23">
        <f>IF(OR(U62="",R62=""),"",U62+R62/1440)</f>
        <v/>
      </c>
      <c r="W62" s="23">
        <f>IF(OR(V62="",S62=""),"",V62+S62/1440)</f>
        <v/>
      </c>
      <c r="X62" s="20" t="n"/>
      <c r="Y62" s="21" t="n"/>
      <c r="Z62" s="24">
        <f>IF(OR(H62="",I62=""),"",ROUND((I62-H62)*1440,0))</f>
        <v/>
      </c>
      <c r="AA62" s="26">
        <f>IF(A62="","",IF(B62="","Informar código",IF(COUNTIF($B$2:$B$111,B62)&gt;1,"Código duplicado",IF(X62="","Informar status",IF(X62="Cancelado","CANCELADO",IF(C62="","Informar cliente/código",IF(D62="","Informar profissional",IF(E62="","Informar serviço",IF(G62="","Informar cuba",IF(J62="","Informar horário",IF(OR(P62="",Q62="",R62="",S62=""),"Revisar durações",IF(OR(P62&lt;=0,Q62&lt;=0,R62&lt;=0,S62&lt;=0),"Duração inválida",IF(W62&gt;=1,"Término após 24:00",IF(AND(Z62&lt;&gt;"",Z62&gt;'Parâmetros'!$O$2),"Início atrasado","OK"))))))))))))))</f>
        <v/>
      </c>
      <c r="AB62" s="27">
        <f>IF(A62="","",IF(X62="Cancelado","IGNORADO",IF(OR(D62="",J62="",T62="",U62="",W62=""),"REVISAR",IF(SUMPRODUCT(($A$2:$A$111=A62)*($D$2:$D$111=D62)*($X$2:$X$111&lt;&gt;"Cancelado")*(ROW($A$2:$A$111)&lt;&gt;ROW())*($J$2:$J$111&lt;&gt;"")*($T$2:$T$111&lt;&gt;"")*($J$2:$J$111&lt;T62)*($T$2:$T$111&gt;J62))+SUMPRODUCT(($A$2:$A$111=A62)*($D$2:$D$111=D62)*($X$2:$X$111&lt;&gt;"Cancelado")*(ROW($A$2:$A$111)&lt;&gt;ROW())*($U$2:$U$111&lt;&gt;"")*($W$2:$W$111&lt;&gt;"")*($U$2:$U$111&lt;T62)*($W$2:$W$111&gt;J62))+SUMPRODUCT(($A$2:$A$111=A62)*($D$2:$D$111=D62)*($X$2:$X$111&lt;&gt;"Cancelado")*(ROW($A$2:$A$111)&lt;&gt;ROW())*($J$2:$J$111&lt;&gt;"")*($T$2:$T$111&lt;&gt;"")*($J$2:$J$111&lt;W62)*($T$2:$T$111&gt;U62))+SUMPRODUCT(($A$2:$A$111=A62)*($D$2:$D$111=D62)*($X$2:$X$111&lt;&gt;"Cancelado")*(ROW($A$2:$A$111)&lt;&gt;ROW())*($U$2:$U$111&lt;&gt;"")*($W$2:$W$111&lt;&gt;"")*($U$2:$U$111&lt;W62)*($W$2:$W$111&gt;U62))&gt;0,"CONFLITO","OK"))))</f>
        <v/>
      </c>
      <c r="AC62" s="27">
        <f>IF(A62="","",IF(X62="Cancelado","IGNORADO",IF(G62="","REVISAR",IF(OR(U62="",V62=""),"REVISAR",IF(SUMPRODUCT(($A$2:$A$111=A62)*($G$2:$G$111=G62)*($X$2:$X$111&lt;&gt;"Cancelado")*(ROW($A$2:$A$111)&lt;&gt;ROW())*($U$2:$U$111&lt;&gt;"")*($V$2:$V$111&lt;&gt;"")*($U$2:$U$111&lt;V62)*($V$2:$V$111&gt;U62))&gt;0,"CONFLITO","OK")))))</f>
        <v/>
      </c>
    </row>
    <row r="63" ht="23" customHeight="1">
      <c r="A63" s="19" t="n"/>
      <c r="B63" s="20" t="n"/>
      <c r="C63" s="21" t="n"/>
      <c r="D63" s="20" t="n"/>
      <c r="E63" s="21" t="n"/>
      <c r="F63" s="21" t="n"/>
      <c r="G63" s="20" t="n"/>
      <c r="H63" s="22" t="n"/>
      <c r="I63" s="22" t="n"/>
      <c r="J63" s="23">
        <f>IF(A63="","",IF(I63&lt;&gt;"",I63,IF(H63&lt;&gt;"",H63,"")))</f>
        <v/>
      </c>
      <c r="K63" s="24">
        <f>IF(OR(A63="",J63="",X63="Cancelado"),"",COUNTIFS($A$2:$A$111,A63,$J$2:$J$111,"&lt;"&amp;J63,$J$2:$J$111,"&lt;&gt;",$X$2:$X$111,"&lt;&gt;Cancelado")+COUNTIFS($A$2:A63,A63,$J$2:J63,J63,$X$2:X63,"&lt;&gt;Cancelado"))</f>
        <v/>
      </c>
      <c r="L63" s="25" t="n"/>
      <c r="M63" s="25" t="n"/>
      <c r="N63" s="25" t="n"/>
      <c r="O63" s="25" t="n"/>
      <c r="P63" s="24">
        <f>IF(E63="","",IF(L63&lt;&gt;"",L63,IFERROR(VLOOKUP(E63,'Parâmetros'!$A$2:$E$21,2,FALSE),"")))</f>
        <v/>
      </c>
      <c r="Q63" s="24">
        <f>IF(E63="","",IF(M63&lt;&gt;"",M63,IFERROR(VLOOKUP(E63,'Parâmetros'!$A$2:$E$21,3,FALSE),"")))</f>
        <v/>
      </c>
      <c r="R63" s="24">
        <f>IF(E63="","",IF(N63&lt;&gt;"",N63,IFERROR(VLOOKUP(E63,'Parâmetros'!$A$2:$E$21,4,FALSE),"")))</f>
        <v/>
      </c>
      <c r="S63" s="24">
        <f>IF(E63="","",IF(O63&lt;&gt;"",O63,IFERROR(VLOOKUP(E63,'Parâmetros'!$A$2:$E$21,5,FALSE),"")))</f>
        <v/>
      </c>
      <c r="T63" s="23">
        <f>IF(OR(J63="",P63=""),"",J63+P63/1440)</f>
        <v/>
      </c>
      <c r="U63" s="23">
        <f>IF(OR(T63="",Q63=""),"",T63+Q63/1440)</f>
        <v/>
      </c>
      <c r="V63" s="23">
        <f>IF(OR(U63="",R63=""),"",U63+R63/1440)</f>
        <v/>
      </c>
      <c r="W63" s="23">
        <f>IF(OR(V63="",S63=""),"",V63+S63/1440)</f>
        <v/>
      </c>
      <c r="X63" s="20" t="n"/>
      <c r="Y63" s="21" t="n"/>
      <c r="Z63" s="24">
        <f>IF(OR(H63="",I63=""),"",ROUND((I63-H63)*1440,0))</f>
        <v/>
      </c>
      <c r="AA63" s="26">
        <f>IF(A63="","",IF(B63="","Informar código",IF(COUNTIF($B$2:$B$111,B63)&gt;1,"Código duplicado",IF(X63="","Informar status",IF(X63="Cancelado","CANCELADO",IF(C63="","Informar cliente/código",IF(D63="","Informar profissional",IF(E63="","Informar serviço",IF(G63="","Informar cuba",IF(J63="","Informar horário",IF(OR(P63="",Q63="",R63="",S63=""),"Revisar durações",IF(OR(P63&lt;=0,Q63&lt;=0,R63&lt;=0,S63&lt;=0),"Duração inválida",IF(W63&gt;=1,"Término após 24:00",IF(AND(Z63&lt;&gt;"",Z63&gt;'Parâmetros'!$O$2),"Início atrasado","OK"))))))))))))))</f>
        <v/>
      </c>
      <c r="AB63" s="27">
        <f>IF(A63="","",IF(X63="Cancelado","IGNORADO",IF(OR(D63="",J63="",T63="",U63="",W63=""),"REVISAR",IF(SUMPRODUCT(($A$2:$A$111=A63)*($D$2:$D$111=D63)*($X$2:$X$111&lt;&gt;"Cancelado")*(ROW($A$2:$A$111)&lt;&gt;ROW())*($J$2:$J$111&lt;&gt;"")*($T$2:$T$111&lt;&gt;"")*($J$2:$J$111&lt;T63)*($T$2:$T$111&gt;J63))+SUMPRODUCT(($A$2:$A$111=A63)*($D$2:$D$111=D63)*($X$2:$X$111&lt;&gt;"Cancelado")*(ROW($A$2:$A$111)&lt;&gt;ROW())*($U$2:$U$111&lt;&gt;"")*($W$2:$W$111&lt;&gt;"")*($U$2:$U$111&lt;T63)*($W$2:$W$111&gt;J63))+SUMPRODUCT(($A$2:$A$111=A63)*($D$2:$D$111=D63)*($X$2:$X$111&lt;&gt;"Cancelado")*(ROW($A$2:$A$111)&lt;&gt;ROW())*($J$2:$J$111&lt;&gt;"")*($T$2:$T$111&lt;&gt;"")*($J$2:$J$111&lt;W63)*($T$2:$T$111&gt;U63))+SUMPRODUCT(($A$2:$A$111=A63)*($D$2:$D$111=D63)*($X$2:$X$111&lt;&gt;"Cancelado")*(ROW($A$2:$A$111)&lt;&gt;ROW())*($U$2:$U$111&lt;&gt;"")*($W$2:$W$111&lt;&gt;"")*($U$2:$U$111&lt;W63)*($W$2:$W$111&gt;U63))&gt;0,"CONFLITO","OK"))))</f>
        <v/>
      </c>
      <c r="AC63" s="27">
        <f>IF(A63="","",IF(X63="Cancelado","IGNORADO",IF(G63="","REVISAR",IF(OR(U63="",V63=""),"REVISAR",IF(SUMPRODUCT(($A$2:$A$111=A63)*($G$2:$G$111=G63)*($X$2:$X$111&lt;&gt;"Cancelado")*(ROW($A$2:$A$111)&lt;&gt;ROW())*($U$2:$U$111&lt;&gt;"")*($V$2:$V$111&lt;&gt;"")*($U$2:$U$111&lt;V63)*($V$2:$V$111&gt;U63))&gt;0,"CONFLITO","OK")))))</f>
        <v/>
      </c>
    </row>
    <row r="64" ht="23" customHeight="1">
      <c r="A64" s="19" t="n"/>
      <c r="B64" s="20" t="n"/>
      <c r="C64" s="21" t="n"/>
      <c r="D64" s="20" t="n"/>
      <c r="E64" s="21" t="n"/>
      <c r="F64" s="21" t="n"/>
      <c r="G64" s="20" t="n"/>
      <c r="H64" s="22" t="n"/>
      <c r="I64" s="22" t="n"/>
      <c r="J64" s="23">
        <f>IF(A64="","",IF(I64&lt;&gt;"",I64,IF(H64&lt;&gt;"",H64,"")))</f>
        <v/>
      </c>
      <c r="K64" s="24">
        <f>IF(OR(A64="",J64="",X64="Cancelado"),"",COUNTIFS($A$2:$A$111,A64,$J$2:$J$111,"&lt;"&amp;J64,$J$2:$J$111,"&lt;&gt;",$X$2:$X$111,"&lt;&gt;Cancelado")+COUNTIFS($A$2:A64,A64,$J$2:J64,J64,$X$2:X64,"&lt;&gt;Cancelado"))</f>
        <v/>
      </c>
      <c r="L64" s="25" t="n"/>
      <c r="M64" s="25" t="n"/>
      <c r="N64" s="25" t="n"/>
      <c r="O64" s="25" t="n"/>
      <c r="P64" s="24">
        <f>IF(E64="","",IF(L64&lt;&gt;"",L64,IFERROR(VLOOKUP(E64,'Parâmetros'!$A$2:$E$21,2,FALSE),"")))</f>
        <v/>
      </c>
      <c r="Q64" s="24">
        <f>IF(E64="","",IF(M64&lt;&gt;"",M64,IFERROR(VLOOKUP(E64,'Parâmetros'!$A$2:$E$21,3,FALSE),"")))</f>
        <v/>
      </c>
      <c r="R64" s="24">
        <f>IF(E64="","",IF(N64&lt;&gt;"",N64,IFERROR(VLOOKUP(E64,'Parâmetros'!$A$2:$E$21,4,FALSE),"")))</f>
        <v/>
      </c>
      <c r="S64" s="24">
        <f>IF(E64="","",IF(O64&lt;&gt;"",O64,IFERROR(VLOOKUP(E64,'Parâmetros'!$A$2:$E$21,5,FALSE),"")))</f>
        <v/>
      </c>
      <c r="T64" s="23">
        <f>IF(OR(J64="",P64=""),"",J64+P64/1440)</f>
        <v/>
      </c>
      <c r="U64" s="23">
        <f>IF(OR(T64="",Q64=""),"",T64+Q64/1440)</f>
        <v/>
      </c>
      <c r="V64" s="23">
        <f>IF(OR(U64="",R64=""),"",U64+R64/1440)</f>
        <v/>
      </c>
      <c r="W64" s="23">
        <f>IF(OR(V64="",S64=""),"",V64+S64/1440)</f>
        <v/>
      </c>
      <c r="X64" s="20" t="n"/>
      <c r="Y64" s="21" t="n"/>
      <c r="Z64" s="24">
        <f>IF(OR(H64="",I64=""),"",ROUND((I64-H64)*1440,0))</f>
        <v/>
      </c>
      <c r="AA64" s="26">
        <f>IF(A64="","",IF(B64="","Informar código",IF(COUNTIF($B$2:$B$111,B64)&gt;1,"Código duplicado",IF(X64="","Informar status",IF(X64="Cancelado","CANCELADO",IF(C64="","Informar cliente/código",IF(D64="","Informar profissional",IF(E64="","Informar serviço",IF(G64="","Informar cuba",IF(J64="","Informar horário",IF(OR(P64="",Q64="",R64="",S64=""),"Revisar durações",IF(OR(P64&lt;=0,Q64&lt;=0,R64&lt;=0,S64&lt;=0),"Duração inválida",IF(W64&gt;=1,"Término após 24:00",IF(AND(Z64&lt;&gt;"",Z64&gt;'Parâmetros'!$O$2),"Início atrasado","OK"))))))))))))))</f>
        <v/>
      </c>
      <c r="AB64" s="27">
        <f>IF(A64="","",IF(X64="Cancelado","IGNORADO",IF(OR(D64="",J64="",T64="",U64="",W64=""),"REVISAR",IF(SUMPRODUCT(($A$2:$A$111=A64)*($D$2:$D$111=D64)*($X$2:$X$111&lt;&gt;"Cancelado")*(ROW($A$2:$A$111)&lt;&gt;ROW())*($J$2:$J$111&lt;&gt;"")*($T$2:$T$111&lt;&gt;"")*($J$2:$J$111&lt;T64)*($T$2:$T$111&gt;J64))+SUMPRODUCT(($A$2:$A$111=A64)*($D$2:$D$111=D64)*($X$2:$X$111&lt;&gt;"Cancelado")*(ROW($A$2:$A$111)&lt;&gt;ROW())*($U$2:$U$111&lt;&gt;"")*($W$2:$W$111&lt;&gt;"")*($U$2:$U$111&lt;T64)*($W$2:$W$111&gt;J64))+SUMPRODUCT(($A$2:$A$111=A64)*($D$2:$D$111=D64)*($X$2:$X$111&lt;&gt;"Cancelado")*(ROW($A$2:$A$111)&lt;&gt;ROW())*($J$2:$J$111&lt;&gt;"")*($T$2:$T$111&lt;&gt;"")*($J$2:$J$111&lt;W64)*($T$2:$T$111&gt;U64))+SUMPRODUCT(($A$2:$A$111=A64)*($D$2:$D$111=D64)*($X$2:$X$111&lt;&gt;"Cancelado")*(ROW($A$2:$A$111)&lt;&gt;ROW())*($U$2:$U$111&lt;&gt;"")*($W$2:$W$111&lt;&gt;"")*($U$2:$U$111&lt;W64)*($W$2:$W$111&gt;U64))&gt;0,"CONFLITO","OK"))))</f>
        <v/>
      </c>
      <c r="AC64" s="27">
        <f>IF(A64="","",IF(X64="Cancelado","IGNORADO",IF(G64="","REVISAR",IF(OR(U64="",V64=""),"REVISAR",IF(SUMPRODUCT(($A$2:$A$111=A64)*($G$2:$G$111=G64)*($X$2:$X$111&lt;&gt;"Cancelado")*(ROW($A$2:$A$111)&lt;&gt;ROW())*($U$2:$U$111&lt;&gt;"")*($V$2:$V$111&lt;&gt;"")*($U$2:$U$111&lt;V64)*($V$2:$V$111&gt;U64))&gt;0,"CONFLITO","OK")))))</f>
        <v/>
      </c>
    </row>
    <row r="65" ht="23" customHeight="1">
      <c r="A65" s="19" t="n"/>
      <c r="B65" s="20" t="n"/>
      <c r="C65" s="21" t="n"/>
      <c r="D65" s="20" t="n"/>
      <c r="E65" s="21" t="n"/>
      <c r="F65" s="21" t="n"/>
      <c r="G65" s="20" t="n"/>
      <c r="H65" s="22" t="n"/>
      <c r="I65" s="22" t="n"/>
      <c r="J65" s="23">
        <f>IF(A65="","",IF(I65&lt;&gt;"",I65,IF(H65&lt;&gt;"",H65,"")))</f>
        <v/>
      </c>
      <c r="K65" s="24">
        <f>IF(OR(A65="",J65="",X65="Cancelado"),"",COUNTIFS($A$2:$A$111,A65,$J$2:$J$111,"&lt;"&amp;J65,$J$2:$J$111,"&lt;&gt;",$X$2:$X$111,"&lt;&gt;Cancelado")+COUNTIFS($A$2:A65,A65,$J$2:J65,J65,$X$2:X65,"&lt;&gt;Cancelado"))</f>
        <v/>
      </c>
      <c r="L65" s="25" t="n"/>
      <c r="M65" s="25" t="n"/>
      <c r="N65" s="25" t="n"/>
      <c r="O65" s="25" t="n"/>
      <c r="P65" s="24">
        <f>IF(E65="","",IF(L65&lt;&gt;"",L65,IFERROR(VLOOKUP(E65,'Parâmetros'!$A$2:$E$21,2,FALSE),"")))</f>
        <v/>
      </c>
      <c r="Q65" s="24">
        <f>IF(E65="","",IF(M65&lt;&gt;"",M65,IFERROR(VLOOKUP(E65,'Parâmetros'!$A$2:$E$21,3,FALSE),"")))</f>
        <v/>
      </c>
      <c r="R65" s="24">
        <f>IF(E65="","",IF(N65&lt;&gt;"",N65,IFERROR(VLOOKUP(E65,'Parâmetros'!$A$2:$E$21,4,FALSE),"")))</f>
        <v/>
      </c>
      <c r="S65" s="24">
        <f>IF(E65="","",IF(O65&lt;&gt;"",O65,IFERROR(VLOOKUP(E65,'Parâmetros'!$A$2:$E$21,5,FALSE),"")))</f>
        <v/>
      </c>
      <c r="T65" s="23">
        <f>IF(OR(J65="",P65=""),"",J65+P65/1440)</f>
        <v/>
      </c>
      <c r="U65" s="23">
        <f>IF(OR(T65="",Q65=""),"",T65+Q65/1440)</f>
        <v/>
      </c>
      <c r="V65" s="23">
        <f>IF(OR(U65="",R65=""),"",U65+R65/1440)</f>
        <v/>
      </c>
      <c r="W65" s="23">
        <f>IF(OR(V65="",S65=""),"",V65+S65/1440)</f>
        <v/>
      </c>
      <c r="X65" s="20" t="n"/>
      <c r="Y65" s="21" t="n"/>
      <c r="Z65" s="24">
        <f>IF(OR(H65="",I65=""),"",ROUND((I65-H65)*1440,0))</f>
        <v/>
      </c>
      <c r="AA65" s="26">
        <f>IF(A65="","",IF(B65="","Informar código",IF(COUNTIF($B$2:$B$111,B65)&gt;1,"Código duplicado",IF(X65="","Informar status",IF(X65="Cancelado","CANCELADO",IF(C65="","Informar cliente/código",IF(D65="","Informar profissional",IF(E65="","Informar serviço",IF(G65="","Informar cuba",IF(J65="","Informar horário",IF(OR(P65="",Q65="",R65="",S65=""),"Revisar durações",IF(OR(P65&lt;=0,Q65&lt;=0,R65&lt;=0,S65&lt;=0),"Duração inválida",IF(W65&gt;=1,"Término após 24:00",IF(AND(Z65&lt;&gt;"",Z65&gt;'Parâmetros'!$O$2),"Início atrasado","OK"))))))))))))))</f>
        <v/>
      </c>
      <c r="AB65" s="27">
        <f>IF(A65="","",IF(X65="Cancelado","IGNORADO",IF(OR(D65="",J65="",T65="",U65="",W65=""),"REVISAR",IF(SUMPRODUCT(($A$2:$A$111=A65)*($D$2:$D$111=D65)*($X$2:$X$111&lt;&gt;"Cancelado")*(ROW($A$2:$A$111)&lt;&gt;ROW())*($J$2:$J$111&lt;&gt;"")*($T$2:$T$111&lt;&gt;"")*($J$2:$J$111&lt;T65)*($T$2:$T$111&gt;J65))+SUMPRODUCT(($A$2:$A$111=A65)*($D$2:$D$111=D65)*($X$2:$X$111&lt;&gt;"Cancelado")*(ROW($A$2:$A$111)&lt;&gt;ROW())*($U$2:$U$111&lt;&gt;"")*($W$2:$W$111&lt;&gt;"")*($U$2:$U$111&lt;T65)*($W$2:$W$111&gt;J65))+SUMPRODUCT(($A$2:$A$111=A65)*($D$2:$D$111=D65)*($X$2:$X$111&lt;&gt;"Cancelado")*(ROW($A$2:$A$111)&lt;&gt;ROW())*($J$2:$J$111&lt;&gt;"")*($T$2:$T$111&lt;&gt;"")*($J$2:$J$111&lt;W65)*($T$2:$T$111&gt;U65))+SUMPRODUCT(($A$2:$A$111=A65)*($D$2:$D$111=D65)*($X$2:$X$111&lt;&gt;"Cancelado")*(ROW($A$2:$A$111)&lt;&gt;ROW())*($U$2:$U$111&lt;&gt;"")*($W$2:$W$111&lt;&gt;"")*($U$2:$U$111&lt;W65)*($W$2:$W$111&gt;U65))&gt;0,"CONFLITO","OK"))))</f>
        <v/>
      </c>
      <c r="AC65" s="27">
        <f>IF(A65="","",IF(X65="Cancelado","IGNORADO",IF(G65="","REVISAR",IF(OR(U65="",V65=""),"REVISAR",IF(SUMPRODUCT(($A$2:$A$111=A65)*($G$2:$G$111=G65)*($X$2:$X$111&lt;&gt;"Cancelado")*(ROW($A$2:$A$111)&lt;&gt;ROW())*($U$2:$U$111&lt;&gt;"")*($V$2:$V$111&lt;&gt;"")*($U$2:$U$111&lt;V65)*($V$2:$V$111&gt;U65))&gt;0,"CONFLITO","OK")))))</f>
        <v/>
      </c>
    </row>
    <row r="66" ht="23" customHeight="1">
      <c r="A66" s="19" t="n"/>
      <c r="B66" s="20" t="n"/>
      <c r="C66" s="21" t="n"/>
      <c r="D66" s="20" t="n"/>
      <c r="E66" s="21" t="n"/>
      <c r="F66" s="21" t="n"/>
      <c r="G66" s="20" t="n"/>
      <c r="H66" s="22" t="n"/>
      <c r="I66" s="22" t="n"/>
      <c r="J66" s="23">
        <f>IF(A66="","",IF(I66&lt;&gt;"",I66,IF(H66&lt;&gt;"",H66,"")))</f>
        <v/>
      </c>
      <c r="K66" s="24">
        <f>IF(OR(A66="",J66="",X66="Cancelado"),"",COUNTIFS($A$2:$A$111,A66,$J$2:$J$111,"&lt;"&amp;J66,$J$2:$J$111,"&lt;&gt;",$X$2:$X$111,"&lt;&gt;Cancelado")+COUNTIFS($A$2:A66,A66,$J$2:J66,J66,$X$2:X66,"&lt;&gt;Cancelado"))</f>
        <v/>
      </c>
      <c r="L66" s="25" t="n"/>
      <c r="M66" s="25" t="n"/>
      <c r="N66" s="25" t="n"/>
      <c r="O66" s="25" t="n"/>
      <c r="P66" s="24">
        <f>IF(E66="","",IF(L66&lt;&gt;"",L66,IFERROR(VLOOKUP(E66,'Parâmetros'!$A$2:$E$21,2,FALSE),"")))</f>
        <v/>
      </c>
      <c r="Q66" s="24">
        <f>IF(E66="","",IF(M66&lt;&gt;"",M66,IFERROR(VLOOKUP(E66,'Parâmetros'!$A$2:$E$21,3,FALSE),"")))</f>
        <v/>
      </c>
      <c r="R66" s="24">
        <f>IF(E66="","",IF(N66&lt;&gt;"",N66,IFERROR(VLOOKUP(E66,'Parâmetros'!$A$2:$E$21,4,FALSE),"")))</f>
        <v/>
      </c>
      <c r="S66" s="24">
        <f>IF(E66="","",IF(O66&lt;&gt;"",O66,IFERROR(VLOOKUP(E66,'Parâmetros'!$A$2:$E$21,5,FALSE),"")))</f>
        <v/>
      </c>
      <c r="T66" s="23">
        <f>IF(OR(J66="",P66=""),"",J66+P66/1440)</f>
        <v/>
      </c>
      <c r="U66" s="23">
        <f>IF(OR(T66="",Q66=""),"",T66+Q66/1440)</f>
        <v/>
      </c>
      <c r="V66" s="23">
        <f>IF(OR(U66="",R66=""),"",U66+R66/1440)</f>
        <v/>
      </c>
      <c r="W66" s="23">
        <f>IF(OR(V66="",S66=""),"",V66+S66/1440)</f>
        <v/>
      </c>
      <c r="X66" s="20" t="n"/>
      <c r="Y66" s="21" t="n"/>
      <c r="Z66" s="24">
        <f>IF(OR(H66="",I66=""),"",ROUND((I66-H66)*1440,0))</f>
        <v/>
      </c>
      <c r="AA66" s="26">
        <f>IF(A66="","",IF(B66="","Informar código",IF(COUNTIF($B$2:$B$111,B66)&gt;1,"Código duplicado",IF(X66="","Informar status",IF(X66="Cancelado","CANCELADO",IF(C66="","Informar cliente/código",IF(D66="","Informar profissional",IF(E66="","Informar serviço",IF(G66="","Informar cuba",IF(J66="","Informar horário",IF(OR(P66="",Q66="",R66="",S66=""),"Revisar durações",IF(OR(P66&lt;=0,Q66&lt;=0,R66&lt;=0,S66&lt;=0),"Duração inválida",IF(W66&gt;=1,"Término após 24:00",IF(AND(Z66&lt;&gt;"",Z66&gt;'Parâmetros'!$O$2),"Início atrasado","OK"))))))))))))))</f>
        <v/>
      </c>
      <c r="AB66" s="27">
        <f>IF(A66="","",IF(X66="Cancelado","IGNORADO",IF(OR(D66="",J66="",T66="",U66="",W66=""),"REVISAR",IF(SUMPRODUCT(($A$2:$A$111=A66)*($D$2:$D$111=D66)*($X$2:$X$111&lt;&gt;"Cancelado")*(ROW($A$2:$A$111)&lt;&gt;ROW())*($J$2:$J$111&lt;&gt;"")*($T$2:$T$111&lt;&gt;"")*($J$2:$J$111&lt;T66)*($T$2:$T$111&gt;J66))+SUMPRODUCT(($A$2:$A$111=A66)*($D$2:$D$111=D66)*($X$2:$X$111&lt;&gt;"Cancelado")*(ROW($A$2:$A$111)&lt;&gt;ROW())*($U$2:$U$111&lt;&gt;"")*($W$2:$W$111&lt;&gt;"")*($U$2:$U$111&lt;T66)*($W$2:$W$111&gt;J66))+SUMPRODUCT(($A$2:$A$111=A66)*($D$2:$D$111=D66)*($X$2:$X$111&lt;&gt;"Cancelado")*(ROW($A$2:$A$111)&lt;&gt;ROW())*($J$2:$J$111&lt;&gt;"")*($T$2:$T$111&lt;&gt;"")*($J$2:$J$111&lt;W66)*($T$2:$T$111&gt;U66))+SUMPRODUCT(($A$2:$A$111=A66)*($D$2:$D$111=D66)*($X$2:$X$111&lt;&gt;"Cancelado")*(ROW($A$2:$A$111)&lt;&gt;ROW())*($U$2:$U$111&lt;&gt;"")*($W$2:$W$111&lt;&gt;"")*($U$2:$U$111&lt;W66)*($W$2:$W$111&gt;U66))&gt;0,"CONFLITO","OK"))))</f>
        <v/>
      </c>
      <c r="AC66" s="27">
        <f>IF(A66="","",IF(X66="Cancelado","IGNORADO",IF(G66="","REVISAR",IF(OR(U66="",V66=""),"REVISAR",IF(SUMPRODUCT(($A$2:$A$111=A66)*($G$2:$G$111=G66)*($X$2:$X$111&lt;&gt;"Cancelado")*(ROW($A$2:$A$111)&lt;&gt;ROW())*($U$2:$U$111&lt;&gt;"")*($V$2:$V$111&lt;&gt;"")*($U$2:$U$111&lt;V66)*($V$2:$V$111&gt;U66))&gt;0,"CONFLITO","OK")))))</f>
        <v/>
      </c>
    </row>
    <row r="67" ht="23" customHeight="1">
      <c r="A67" s="19" t="n"/>
      <c r="B67" s="20" t="n"/>
      <c r="C67" s="21" t="n"/>
      <c r="D67" s="20" t="n"/>
      <c r="E67" s="21" t="n"/>
      <c r="F67" s="21" t="n"/>
      <c r="G67" s="20" t="n"/>
      <c r="H67" s="22" t="n"/>
      <c r="I67" s="22" t="n"/>
      <c r="J67" s="23">
        <f>IF(A67="","",IF(I67&lt;&gt;"",I67,IF(H67&lt;&gt;"",H67,"")))</f>
        <v/>
      </c>
      <c r="K67" s="24">
        <f>IF(OR(A67="",J67="",X67="Cancelado"),"",COUNTIFS($A$2:$A$111,A67,$J$2:$J$111,"&lt;"&amp;J67,$J$2:$J$111,"&lt;&gt;",$X$2:$X$111,"&lt;&gt;Cancelado")+COUNTIFS($A$2:A67,A67,$J$2:J67,J67,$X$2:X67,"&lt;&gt;Cancelado"))</f>
        <v/>
      </c>
      <c r="L67" s="25" t="n"/>
      <c r="M67" s="25" t="n"/>
      <c r="N67" s="25" t="n"/>
      <c r="O67" s="25" t="n"/>
      <c r="P67" s="24">
        <f>IF(E67="","",IF(L67&lt;&gt;"",L67,IFERROR(VLOOKUP(E67,'Parâmetros'!$A$2:$E$21,2,FALSE),"")))</f>
        <v/>
      </c>
      <c r="Q67" s="24">
        <f>IF(E67="","",IF(M67&lt;&gt;"",M67,IFERROR(VLOOKUP(E67,'Parâmetros'!$A$2:$E$21,3,FALSE),"")))</f>
        <v/>
      </c>
      <c r="R67" s="24">
        <f>IF(E67="","",IF(N67&lt;&gt;"",N67,IFERROR(VLOOKUP(E67,'Parâmetros'!$A$2:$E$21,4,FALSE),"")))</f>
        <v/>
      </c>
      <c r="S67" s="24">
        <f>IF(E67="","",IF(O67&lt;&gt;"",O67,IFERROR(VLOOKUP(E67,'Parâmetros'!$A$2:$E$21,5,FALSE),"")))</f>
        <v/>
      </c>
      <c r="T67" s="23">
        <f>IF(OR(J67="",P67=""),"",J67+P67/1440)</f>
        <v/>
      </c>
      <c r="U67" s="23">
        <f>IF(OR(T67="",Q67=""),"",T67+Q67/1440)</f>
        <v/>
      </c>
      <c r="V67" s="23">
        <f>IF(OR(U67="",R67=""),"",U67+R67/1440)</f>
        <v/>
      </c>
      <c r="W67" s="23">
        <f>IF(OR(V67="",S67=""),"",V67+S67/1440)</f>
        <v/>
      </c>
      <c r="X67" s="20" t="n"/>
      <c r="Y67" s="21" t="n"/>
      <c r="Z67" s="24">
        <f>IF(OR(H67="",I67=""),"",ROUND((I67-H67)*1440,0))</f>
        <v/>
      </c>
      <c r="AA67" s="26">
        <f>IF(A67="","",IF(B67="","Informar código",IF(COUNTIF($B$2:$B$111,B67)&gt;1,"Código duplicado",IF(X67="","Informar status",IF(X67="Cancelado","CANCELADO",IF(C67="","Informar cliente/código",IF(D67="","Informar profissional",IF(E67="","Informar serviço",IF(G67="","Informar cuba",IF(J67="","Informar horário",IF(OR(P67="",Q67="",R67="",S67=""),"Revisar durações",IF(OR(P67&lt;=0,Q67&lt;=0,R67&lt;=0,S67&lt;=0),"Duração inválida",IF(W67&gt;=1,"Término após 24:00",IF(AND(Z67&lt;&gt;"",Z67&gt;'Parâmetros'!$O$2),"Início atrasado","OK"))))))))))))))</f>
        <v/>
      </c>
      <c r="AB67" s="27">
        <f>IF(A67="","",IF(X67="Cancelado","IGNORADO",IF(OR(D67="",J67="",T67="",U67="",W67=""),"REVISAR",IF(SUMPRODUCT(($A$2:$A$111=A67)*($D$2:$D$111=D67)*($X$2:$X$111&lt;&gt;"Cancelado")*(ROW($A$2:$A$111)&lt;&gt;ROW())*($J$2:$J$111&lt;&gt;"")*($T$2:$T$111&lt;&gt;"")*($J$2:$J$111&lt;T67)*($T$2:$T$111&gt;J67))+SUMPRODUCT(($A$2:$A$111=A67)*($D$2:$D$111=D67)*($X$2:$X$111&lt;&gt;"Cancelado")*(ROW($A$2:$A$111)&lt;&gt;ROW())*($U$2:$U$111&lt;&gt;"")*($W$2:$W$111&lt;&gt;"")*($U$2:$U$111&lt;T67)*($W$2:$W$111&gt;J67))+SUMPRODUCT(($A$2:$A$111=A67)*($D$2:$D$111=D67)*($X$2:$X$111&lt;&gt;"Cancelado")*(ROW($A$2:$A$111)&lt;&gt;ROW())*($J$2:$J$111&lt;&gt;"")*($T$2:$T$111&lt;&gt;"")*($J$2:$J$111&lt;W67)*($T$2:$T$111&gt;U67))+SUMPRODUCT(($A$2:$A$111=A67)*($D$2:$D$111=D67)*($X$2:$X$111&lt;&gt;"Cancelado")*(ROW($A$2:$A$111)&lt;&gt;ROW())*($U$2:$U$111&lt;&gt;"")*($W$2:$W$111&lt;&gt;"")*($U$2:$U$111&lt;W67)*($W$2:$W$111&gt;U67))&gt;0,"CONFLITO","OK"))))</f>
        <v/>
      </c>
      <c r="AC67" s="27">
        <f>IF(A67="","",IF(X67="Cancelado","IGNORADO",IF(G67="","REVISAR",IF(OR(U67="",V67=""),"REVISAR",IF(SUMPRODUCT(($A$2:$A$111=A67)*($G$2:$G$111=G67)*($X$2:$X$111&lt;&gt;"Cancelado")*(ROW($A$2:$A$111)&lt;&gt;ROW())*($U$2:$U$111&lt;&gt;"")*($V$2:$V$111&lt;&gt;"")*($U$2:$U$111&lt;V67)*($V$2:$V$111&gt;U67))&gt;0,"CONFLITO","OK")))))</f>
        <v/>
      </c>
    </row>
    <row r="68" ht="23" customHeight="1">
      <c r="A68" s="19" t="n"/>
      <c r="B68" s="20" t="n"/>
      <c r="C68" s="21" t="n"/>
      <c r="D68" s="20" t="n"/>
      <c r="E68" s="21" t="n"/>
      <c r="F68" s="21" t="n"/>
      <c r="G68" s="20" t="n"/>
      <c r="H68" s="22" t="n"/>
      <c r="I68" s="22" t="n"/>
      <c r="J68" s="23">
        <f>IF(A68="","",IF(I68&lt;&gt;"",I68,IF(H68&lt;&gt;"",H68,"")))</f>
        <v/>
      </c>
      <c r="K68" s="24">
        <f>IF(OR(A68="",J68="",X68="Cancelado"),"",COUNTIFS($A$2:$A$111,A68,$J$2:$J$111,"&lt;"&amp;J68,$J$2:$J$111,"&lt;&gt;",$X$2:$X$111,"&lt;&gt;Cancelado")+COUNTIFS($A$2:A68,A68,$J$2:J68,J68,$X$2:X68,"&lt;&gt;Cancelado"))</f>
        <v/>
      </c>
      <c r="L68" s="25" t="n"/>
      <c r="M68" s="25" t="n"/>
      <c r="N68" s="25" t="n"/>
      <c r="O68" s="25" t="n"/>
      <c r="P68" s="24">
        <f>IF(E68="","",IF(L68&lt;&gt;"",L68,IFERROR(VLOOKUP(E68,'Parâmetros'!$A$2:$E$21,2,FALSE),"")))</f>
        <v/>
      </c>
      <c r="Q68" s="24">
        <f>IF(E68="","",IF(M68&lt;&gt;"",M68,IFERROR(VLOOKUP(E68,'Parâmetros'!$A$2:$E$21,3,FALSE),"")))</f>
        <v/>
      </c>
      <c r="R68" s="24">
        <f>IF(E68="","",IF(N68&lt;&gt;"",N68,IFERROR(VLOOKUP(E68,'Parâmetros'!$A$2:$E$21,4,FALSE),"")))</f>
        <v/>
      </c>
      <c r="S68" s="24">
        <f>IF(E68="","",IF(O68&lt;&gt;"",O68,IFERROR(VLOOKUP(E68,'Parâmetros'!$A$2:$E$21,5,FALSE),"")))</f>
        <v/>
      </c>
      <c r="T68" s="23">
        <f>IF(OR(J68="",P68=""),"",J68+P68/1440)</f>
        <v/>
      </c>
      <c r="U68" s="23">
        <f>IF(OR(T68="",Q68=""),"",T68+Q68/1440)</f>
        <v/>
      </c>
      <c r="V68" s="23">
        <f>IF(OR(U68="",R68=""),"",U68+R68/1440)</f>
        <v/>
      </c>
      <c r="W68" s="23">
        <f>IF(OR(V68="",S68=""),"",V68+S68/1440)</f>
        <v/>
      </c>
      <c r="X68" s="20" t="n"/>
      <c r="Y68" s="21" t="n"/>
      <c r="Z68" s="24">
        <f>IF(OR(H68="",I68=""),"",ROUND((I68-H68)*1440,0))</f>
        <v/>
      </c>
      <c r="AA68" s="26">
        <f>IF(A68="","",IF(B68="","Informar código",IF(COUNTIF($B$2:$B$111,B68)&gt;1,"Código duplicado",IF(X68="","Informar status",IF(X68="Cancelado","CANCELADO",IF(C68="","Informar cliente/código",IF(D68="","Informar profissional",IF(E68="","Informar serviço",IF(G68="","Informar cuba",IF(J68="","Informar horário",IF(OR(P68="",Q68="",R68="",S68=""),"Revisar durações",IF(OR(P68&lt;=0,Q68&lt;=0,R68&lt;=0,S68&lt;=0),"Duração inválida",IF(W68&gt;=1,"Término após 24:00",IF(AND(Z68&lt;&gt;"",Z68&gt;'Parâmetros'!$O$2),"Início atrasado","OK"))))))))))))))</f>
        <v/>
      </c>
      <c r="AB68" s="27">
        <f>IF(A68="","",IF(X68="Cancelado","IGNORADO",IF(OR(D68="",J68="",T68="",U68="",W68=""),"REVISAR",IF(SUMPRODUCT(($A$2:$A$111=A68)*($D$2:$D$111=D68)*($X$2:$X$111&lt;&gt;"Cancelado")*(ROW($A$2:$A$111)&lt;&gt;ROW())*($J$2:$J$111&lt;&gt;"")*($T$2:$T$111&lt;&gt;"")*($J$2:$J$111&lt;T68)*($T$2:$T$111&gt;J68))+SUMPRODUCT(($A$2:$A$111=A68)*($D$2:$D$111=D68)*($X$2:$X$111&lt;&gt;"Cancelado")*(ROW($A$2:$A$111)&lt;&gt;ROW())*($U$2:$U$111&lt;&gt;"")*($W$2:$W$111&lt;&gt;"")*($U$2:$U$111&lt;T68)*($W$2:$W$111&gt;J68))+SUMPRODUCT(($A$2:$A$111=A68)*($D$2:$D$111=D68)*($X$2:$X$111&lt;&gt;"Cancelado")*(ROW($A$2:$A$111)&lt;&gt;ROW())*($J$2:$J$111&lt;&gt;"")*($T$2:$T$111&lt;&gt;"")*($J$2:$J$111&lt;W68)*($T$2:$T$111&gt;U68))+SUMPRODUCT(($A$2:$A$111=A68)*($D$2:$D$111=D68)*($X$2:$X$111&lt;&gt;"Cancelado")*(ROW($A$2:$A$111)&lt;&gt;ROW())*($U$2:$U$111&lt;&gt;"")*($W$2:$W$111&lt;&gt;"")*($U$2:$U$111&lt;W68)*($W$2:$W$111&gt;U68))&gt;0,"CONFLITO","OK"))))</f>
        <v/>
      </c>
      <c r="AC68" s="27">
        <f>IF(A68="","",IF(X68="Cancelado","IGNORADO",IF(G68="","REVISAR",IF(OR(U68="",V68=""),"REVISAR",IF(SUMPRODUCT(($A$2:$A$111=A68)*($G$2:$G$111=G68)*($X$2:$X$111&lt;&gt;"Cancelado")*(ROW($A$2:$A$111)&lt;&gt;ROW())*($U$2:$U$111&lt;&gt;"")*($V$2:$V$111&lt;&gt;"")*($U$2:$U$111&lt;V68)*($V$2:$V$111&gt;U68))&gt;0,"CONFLITO","OK")))))</f>
        <v/>
      </c>
    </row>
    <row r="69" ht="23" customHeight="1">
      <c r="A69" s="19" t="n"/>
      <c r="B69" s="20" t="n"/>
      <c r="C69" s="21" t="n"/>
      <c r="D69" s="20" t="n"/>
      <c r="E69" s="21" t="n"/>
      <c r="F69" s="21" t="n"/>
      <c r="G69" s="20" t="n"/>
      <c r="H69" s="22" t="n"/>
      <c r="I69" s="22" t="n"/>
      <c r="J69" s="23">
        <f>IF(A69="","",IF(I69&lt;&gt;"",I69,IF(H69&lt;&gt;"",H69,"")))</f>
        <v/>
      </c>
      <c r="K69" s="24">
        <f>IF(OR(A69="",J69="",X69="Cancelado"),"",COUNTIFS($A$2:$A$111,A69,$J$2:$J$111,"&lt;"&amp;J69,$J$2:$J$111,"&lt;&gt;",$X$2:$X$111,"&lt;&gt;Cancelado")+COUNTIFS($A$2:A69,A69,$J$2:J69,J69,$X$2:X69,"&lt;&gt;Cancelado"))</f>
        <v/>
      </c>
      <c r="L69" s="25" t="n"/>
      <c r="M69" s="25" t="n"/>
      <c r="N69" s="25" t="n"/>
      <c r="O69" s="25" t="n"/>
      <c r="P69" s="24">
        <f>IF(E69="","",IF(L69&lt;&gt;"",L69,IFERROR(VLOOKUP(E69,'Parâmetros'!$A$2:$E$21,2,FALSE),"")))</f>
        <v/>
      </c>
      <c r="Q69" s="24">
        <f>IF(E69="","",IF(M69&lt;&gt;"",M69,IFERROR(VLOOKUP(E69,'Parâmetros'!$A$2:$E$21,3,FALSE),"")))</f>
        <v/>
      </c>
      <c r="R69" s="24">
        <f>IF(E69="","",IF(N69&lt;&gt;"",N69,IFERROR(VLOOKUP(E69,'Parâmetros'!$A$2:$E$21,4,FALSE),"")))</f>
        <v/>
      </c>
      <c r="S69" s="24">
        <f>IF(E69="","",IF(O69&lt;&gt;"",O69,IFERROR(VLOOKUP(E69,'Parâmetros'!$A$2:$E$21,5,FALSE),"")))</f>
        <v/>
      </c>
      <c r="T69" s="23">
        <f>IF(OR(J69="",P69=""),"",J69+P69/1440)</f>
        <v/>
      </c>
      <c r="U69" s="23">
        <f>IF(OR(T69="",Q69=""),"",T69+Q69/1440)</f>
        <v/>
      </c>
      <c r="V69" s="23">
        <f>IF(OR(U69="",R69=""),"",U69+R69/1440)</f>
        <v/>
      </c>
      <c r="W69" s="23">
        <f>IF(OR(V69="",S69=""),"",V69+S69/1440)</f>
        <v/>
      </c>
      <c r="X69" s="20" t="n"/>
      <c r="Y69" s="21" t="n"/>
      <c r="Z69" s="24">
        <f>IF(OR(H69="",I69=""),"",ROUND((I69-H69)*1440,0))</f>
        <v/>
      </c>
      <c r="AA69" s="26">
        <f>IF(A69="","",IF(B69="","Informar código",IF(COUNTIF($B$2:$B$111,B69)&gt;1,"Código duplicado",IF(X69="","Informar status",IF(X69="Cancelado","CANCELADO",IF(C69="","Informar cliente/código",IF(D69="","Informar profissional",IF(E69="","Informar serviço",IF(G69="","Informar cuba",IF(J69="","Informar horário",IF(OR(P69="",Q69="",R69="",S69=""),"Revisar durações",IF(OR(P69&lt;=0,Q69&lt;=0,R69&lt;=0,S69&lt;=0),"Duração inválida",IF(W69&gt;=1,"Término após 24:00",IF(AND(Z69&lt;&gt;"",Z69&gt;'Parâmetros'!$O$2),"Início atrasado","OK"))))))))))))))</f>
        <v/>
      </c>
      <c r="AB69" s="27">
        <f>IF(A69="","",IF(X69="Cancelado","IGNORADO",IF(OR(D69="",J69="",T69="",U69="",W69=""),"REVISAR",IF(SUMPRODUCT(($A$2:$A$111=A69)*($D$2:$D$111=D69)*($X$2:$X$111&lt;&gt;"Cancelado")*(ROW($A$2:$A$111)&lt;&gt;ROW())*($J$2:$J$111&lt;&gt;"")*($T$2:$T$111&lt;&gt;"")*($J$2:$J$111&lt;T69)*($T$2:$T$111&gt;J69))+SUMPRODUCT(($A$2:$A$111=A69)*($D$2:$D$111=D69)*($X$2:$X$111&lt;&gt;"Cancelado")*(ROW($A$2:$A$111)&lt;&gt;ROW())*($U$2:$U$111&lt;&gt;"")*($W$2:$W$111&lt;&gt;"")*($U$2:$U$111&lt;T69)*($W$2:$W$111&gt;J69))+SUMPRODUCT(($A$2:$A$111=A69)*($D$2:$D$111=D69)*($X$2:$X$111&lt;&gt;"Cancelado")*(ROW($A$2:$A$111)&lt;&gt;ROW())*($J$2:$J$111&lt;&gt;"")*($T$2:$T$111&lt;&gt;"")*($J$2:$J$111&lt;W69)*($T$2:$T$111&gt;U69))+SUMPRODUCT(($A$2:$A$111=A69)*($D$2:$D$111=D69)*($X$2:$X$111&lt;&gt;"Cancelado")*(ROW($A$2:$A$111)&lt;&gt;ROW())*($U$2:$U$111&lt;&gt;"")*($W$2:$W$111&lt;&gt;"")*($U$2:$U$111&lt;W69)*($W$2:$W$111&gt;U69))&gt;0,"CONFLITO","OK"))))</f>
        <v/>
      </c>
      <c r="AC69" s="27">
        <f>IF(A69="","",IF(X69="Cancelado","IGNORADO",IF(G69="","REVISAR",IF(OR(U69="",V69=""),"REVISAR",IF(SUMPRODUCT(($A$2:$A$111=A69)*($G$2:$G$111=G69)*($X$2:$X$111&lt;&gt;"Cancelado")*(ROW($A$2:$A$111)&lt;&gt;ROW())*($U$2:$U$111&lt;&gt;"")*($V$2:$V$111&lt;&gt;"")*($U$2:$U$111&lt;V69)*($V$2:$V$111&gt;U69))&gt;0,"CONFLITO","OK")))))</f>
        <v/>
      </c>
    </row>
    <row r="70" ht="23" customHeight="1">
      <c r="A70" s="19" t="n"/>
      <c r="B70" s="20" t="n"/>
      <c r="C70" s="21" t="n"/>
      <c r="D70" s="20" t="n"/>
      <c r="E70" s="21" t="n"/>
      <c r="F70" s="21" t="n"/>
      <c r="G70" s="20" t="n"/>
      <c r="H70" s="22" t="n"/>
      <c r="I70" s="22" t="n"/>
      <c r="J70" s="23">
        <f>IF(A70="","",IF(I70&lt;&gt;"",I70,IF(H70&lt;&gt;"",H70,"")))</f>
        <v/>
      </c>
      <c r="K70" s="24">
        <f>IF(OR(A70="",J70="",X70="Cancelado"),"",COUNTIFS($A$2:$A$111,A70,$J$2:$J$111,"&lt;"&amp;J70,$J$2:$J$111,"&lt;&gt;",$X$2:$X$111,"&lt;&gt;Cancelado")+COUNTIFS($A$2:A70,A70,$J$2:J70,J70,$X$2:X70,"&lt;&gt;Cancelado"))</f>
        <v/>
      </c>
      <c r="L70" s="25" t="n"/>
      <c r="M70" s="25" t="n"/>
      <c r="N70" s="25" t="n"/>
      <c r="O70" s="25" t="n"/>
      <c r="P70" s="24">
        <f>IF(E70="","",IF(L70&lt;&gt;"",L70,IFERROR(VLOOKUP(E70,'Parâmetros'!$A$2:$E$21,2,FALSE),"")))</f>
        <v/>
      </c>
      <c r="Q70" s="24">
        <f>IF(E70="","",IF(M70&lt;&gt;"",M70,IFERROR(VLOOKUP(E70,'Parâmetros'!$A$2:$E$21,3,FALSE),"")))</f>
        <v/>
      </c>
      <c r="R70" s="24">
        <f>IF(E70="","",IF(N70&lt;&gt;"",N70,IFERROR(VLOOKUP(E70,'Parâmetros'!$A$2:$E$21,4,FALSE),"")))</f>
        <v/>
      </c>
      <c r="S70" s="24">
        <f>IF(E70="","",IF(O70&lt;&gt;"",O70,IFERROR(VLOOKUP(E70,'Parâmetros'!$A$2:$E$21,5,FALSE),"")))</f>
        <v/>
      </c>
      <c r="T70" s="23">
        <f>IF(OR(J70="",P70=""),"",J70+P70/1440)</f>
        <v/>
      </c>
      <c r="U70" s="23">
        <f>IF(OR(T70="",Q70=""),"",T70+Q70/1440)</f>
        <v/>
      </c>
      <c r="V70" s="23">
        <f>IF(OR(U70="",R70=""),"",U70+R70/1440)</f>
        <v/>
      </c>
      <c r="W70" s="23">
        <f>IF(OR(V70="",S70=""),"",V70+S70/1440)</f>
        <v/>
      </c>
      <c r="X70" s="20" t="n"/>
      <c r="Y70" s="21" t="n"/>
      <c r="Z70" s="24">
        <f>IF(OR(H70="",I70=""),"",ROUND((I70-H70)*1440,0))</f>
        <v/>
      </c>
      <c r="AA70" s="26">
        <f>IF(A70="","",IF(B70="","Informar código",IF(COUNTIF($B$2:$B$111,B70)&gt;1,"Código duplicado",IF(X70="","Informar status",IF(X70="Cancelado","CANCELADO",IF(C70="","Informar cliente/código",IF(D70="","Informar profissional",IF(E70="","Informar serviço",IF(G70="","Informar cuba",IF(J70="","Informar horário",IF(OR(P70="",Q70="",R70="",S70=""),"Revisar durações",IF(OR(P70&lt;=0,Q70&lt;=0,R70&lt;=0,S70&lt;=0),"Duração inválida",IF(W70&gt;=1,"Término após 24:00",IF(AND(Z70&lt;&gt;"",Z70&gt;'Parâmetros'!$O$2),"Início atrasado","OK"))))))))))))))</f>
        <v/>
      </c>
      <c r="AB70" s="27">
        <f>IF(A70="","",IF(X70="Cancelado","IGNORADO",IF(OR(D70="",J70="",T70="",U70="",W70=""),"REVISAR",IF(SUMPRODUCT(($A$2:$A$111=A70)*($D$2:$D$111=D70)*($X$2:$X$111&lt;&gt;"Cancelado")*(ROW($A$2:$A$111)&lt;&gt;ROW())*($J$2:$J$111&lt;&gt;"")*($T$2:$T$111&lt;&gt;"")*($J$2:$J$111&lt;T70)*($T$2:$T$111&gt;J70))+SUMPRODUCT(($A$2:$A$111=A70)*($D$2:$D$111=D70)*($X$2:$X$111&lt;&gt;"Cancelado")*(ROW($A$2:$A$111)&lt;&gt;ROW())*($U$2:$U$111&lt;&gt;"")*($W$2:$W$111&lt;&gt;"")*($U$2:$U$111&lt;T70)*($W$2:$W$111&gt;J70))+SUMPRODUCT(($A$2:$A$111=A70)*($D$2:$D$111=D70)*($X$2:$X$111&lt;&gt;"Cancelado")*(ROW($A$2:$A$111)&lt;&gt;ROW())*($J$2:$J$111&lt;&gt;"")*($T$2:$T$111&lt;&gt;"")*($J$2:$J$111&lt;W70)*($T$2:$T$111&gt;U70))+SUMPRODUCT(($A$2:$A$111=A70)*($D$2:$D$111=D70)*($X$2:$X$111&lt;&gt;"Cancelado")*(ROW($A$2:$A$111)&lt;&gt;ROW())*($U$2:$U$111&lt;&gt;"")*($W$2:$W$111&lt;&gt;"")*($U$2:$U$111&lt;W70)*($W$2:$W$111&gt;U70))&gt;0,"CONFLITO","OK"))))</f>
        <v/>
      </c>
      <c r="AC70" s="27">
        <f>IF(A70="","",IF(X70="Cancelado","IGNORADO",IF(G70="","REVISAR",IF(OR(U70="",V70=""),"REVISAR",IF(SUMPRODUCT(($A$2:$A$111=A70)*($G$2:$G$111=G70)*($X$2:$X$111&lt;&gt;"Cancelado")*(ROW($A$2:$A$111)&lt;&gt;ROW())*($U$2:$U$111&lt;&gt;"")*($V$2:$V$111&lt;&gt;"")*($U$2:$U$111&lt;V70)*($V$2:$V$111&gt;U70))&gt;0,"CONFLITO","OK")))))</f>
        <v/>
      </c>
    </row>
    <row r="71" ht="23" customHeight="1">
      <c r="A71" s="19" t="n"/>
      <c r="B71" s="20" t="n"/>
      <c r="C71" s="21" t="n"/>
      <c r="D71" s="20" t="n"/>
      <c r="E71" s="21" t="n"/>
      <c r="F71" s="21" t="n"/>
      <c r="G71" s="20" t="n"/>
      <c r="H71" s="22" t="n"/>
      <c r="I71" s="22" t="n"/>
      <c r="J71" s="23">
        <f>IF(A71="","",IF(I71&lt;&gt;"",I71,IF(H71&lt;&gt;"",H71,"")))</f>
        <v/>
      </c>
      <c r="K71" s="24">
        <f>IF(OR(A71="",J71="",X71="Cancelado"),"",COUNTIFS($A$2:$A$111,A71,$J$2:$J$111,"&lt;"&amp;J71,$J$2:$J$111,"&lt;&gt;",$X$2:$X$111,"&lt;&gt;Cancelado")+COUNTIFS($A$2:A71,A71,$J$2:J71,J71,$X$2:X71,"&lt;&gt;Cancelado"))</f>
        <v/>
      </c>
      <c r="L71" s="25" t="n"/>
      <c r="M71" s="25" t="n"/>
      <c r="N71" s="25" t="n"/>
      <c r="O71" s="25" t="n"/>
      <c r="P71" s="24">
        <f>IF(E71="","",IF(L71&lt;&gt;"",L71,IFERROR(VLOOKUP(E71,'Parâmetros'!$A$2:$E$21,2,FALSE),"")))</f>
        <v/>
      </c>
      <c r="Q71" s="24">
        <f>IF(E71="","",IF(M71&lt;&gt;"",M71,IFERROR(VLOOKUP(E71,'Parâmetros'!$A$2:$E$21,3,FALSE),"")))</f>
        <v/>
      </c>
      <c r="R71" s="24">
        <f>IF(E71="","",IF(N71&lt;&gt;"",N71,IFERROR(VLOOKUP(E71,'Parâmetros'!$A$2:$E$21,4,FALSE),"")))</f>
        <v/>
      </c>
      <c r="S71" s="24">
        <f>IF(E71="","",IF(O71&lt;&gt;"",O71,IFERROR(VLOOKUP(E71,'Parâmetros'!$A$2:$E$21,5,FALSE),"")))</f>
        <v/>
      </c>
      <c r="T71" s="23">
        <f>IF(OR(J71="",P71=""),"",J71+P71/1440)</f>
        <v/>
      </c>
      <c r="U71" s="23">
        <f>IF(OR(T71="",Q71=""),"",T71+Q71/1440)</f>
        <v/>
      </c>
      <c r="V71" s="23">
        <f>IF(OR(U71="",R71=""),"",U71+R71/1440)</f>
        <v/>
      </c>
      <c r="W71" s="23">
        <f>IF(OR(V71="",S71=""),"",V71+S71/1440)</f>
        <v/>
      </c>
      <c r="X71" s="20" t="n"/>
      <c r="Y71" s="21" t="n"/>
      <c r="Z71" s="24">
        <f>IF(OR(H71="",I71=""),"",ROUND((I71-H71)*1440,0))</f>
        <v/>
      </c>
      <c r="AA71" s="26">
        <f>IF(A71="","",IF(B71="","Informar código",IF(COUNTIF($B$2:$B$111,B71)&gt;1,"Código duplicado",IF(X71="","Informar status",IF(X71="Cancelado","CANCELADO",IF(C71="","Informar cliente/código",IF(D71="","Informar profissional",IF(E71="","Informar serviço",IF(G71="","Informar cuba",IF(J71="","Informar horário",IF(OR(P71="",Q71="",R71="",S71=""),"Revisar durações",IF(OR(P71&lt;=0,Q71&lt;=0,R71&lt;=0,S71&lt;=0),"Duração inválida",IF(W71&gt;=1,"Término após 24:00",IF(AND(Z71&lt;&gt;"",Z71&gt;'Parâmetros'!$O$2),"Início atrasado","OK"))))))))))))))</f>
        <v/>
      </c>
      <c r="AB71" s="27">
        <f>IF(A71="","",IF(X71="Cancelado","IGNORADO",IF(OR(D71="",J71="",T71="",U71="",W71=""),"REVISAR",IF(SUMPRODUCT(($A$2:$A$111=A71)*($D$2:$D$111=D71)*($X$2:$X$111&lt;&gt;"Cancelado")*(ROW($A$2:$A$111)&lt;&gt;ROW())*($J$2:$J$111&lt;&gt;"")*($T$2:$T$111&lt;&gt;"")*($J$2:$J$111&lt;T71)*($T$2:$T$111&gt;J71))+SUMPRODUCT(($A$2:$A$111=A71)*($D$2:$D$111=D71)*($X$2:$X$111&lt;&gt;"Cancelado")*(ROW($A$2:$A$111)&lt;&gt;ROW())*($U$2:$U$111&lt;&gt;"")*($W$2:$W$111&lt;&gt;"")*($U$2:$U$111&lt;T71)*($W$2:$W$111&gt;J71))+SUMPRODUCT(($A$2:$A$111=A71)*($D$2:$D$111=D71)*($X$2:$X$111&lt;&gt;"Cancelado")*(ROW($A$2:$A$111)&lt;&gt;ROW())*($J$2:$J$111&lt;&gt;"")*($T$2:$T$111&lt;&gt;"")*($J$2:$J$111&lt;W71)*($T$2:$T$111&gt;U71))+SUMPRODUCT(($A$2:$A$111=A71)*($D$2:$D$111=D71)*($X$2:$X$111&lt;&gt;"Cancelado")*(ROW($A$2:$A$111)&lt;&gt;ROW())*($U$2:$U$111&lt;&gt;"")*($W$2:$W$111&lt;&gt;"")*($U$2:$U$111&lt;W71)*($W$2:$W$111&gt;U71))&gt;0,"CONFLITO","OK"))))</f>
        <v/>
      </c>
      <c r="AC71" s="27">
        <f>IF(A71="","",IF(X71="Cancelado","IGNORADO",IF(G71="","REVISAR",IF(OR(U71="",V71=""),"REVISAR",IF(SUMPRODUCT(($A$2:$A$111=A71)*($G$2:$G$111=G71)*($X$2:$X$111&lt;&gt;"Cancelado")*(ROW($A$2:$A$111)&lt;&gt;ROW())*($U$2:$U$111&lt;&gt;"")*($V$2:$V$111&lt;&gt;"")*($U$2:$U$111&lt;V71)*($V$2:$V$111&gt;U71))&gt;0,"CONFLITO","OK")))))</f>
        <v/>
      </c>
    </row>
    <row r="72" ht="23" customHeight="1">
      <c r="A72" s="19" t="n"/>
      <c r="B72" s="20" t="n"/>
      <c r="C72" s="21" t="n"/>
      <c r="D72" s="20" t="n"/>
      <c r="E72" s="21" t="n"/>
      <c r="F72" s="21" t="n"/>
      <c r="G72" s="20" t="n"/>
      <c r="H72" s="22" t="n"/>
      <c r="I72" s="22" t="n"/>
      <c r="J72" s="23">
        <f>IF(A72="","",IF(I72&lt;&gt;"",I72,IF(H72&lt;&gt;"",H72,"")))</f>
        <v/>
      </c>
      <c r="K72" s="24">
        <f>IF(OR(A72="",J72="",X72="Cancelado"),"",COUNTIFS($A$2:$A$111,A72,$J$2:$J$111,"&lt;"&amp;J72,$J$2:$J$111,"&lt;&gt;",$X$2:$X$111,"&lt;&gt;Cancelado")+COUNTIFS($A$2:A72,A72,$J$2:J72,J72,$X$2:X72,"&lt;&gt;Cancelado"))</f>
        <v/>
      </c>
      <c r="L72" s="25" t="n"/>
      <c r="M72" s="25" t="n"/>
      <c r="N72" s="25" t="n"/>
      <c r="O72" s="25" t="n"/>
      <c r="P72" s="24">
        <f>IF(E72="","",IF(L72&lt;&gt;"",L72,IFERROR(VLOOKUP(E72,'Parâmetros'!$A$2:$E$21,2,FALSE),"")))</f>
        <v/>
      </c>
      <c r="Q72" s="24">
        <f>IF(E72="","",IF(M72&lt;&gt;"",M72,IFERROR(VLOOKUP(E72,'Parâmetros'!$A$2:$E$21,3,FALSE),"")))</f>
        <v/>
      </c>
      <c r="R72" s="24">
        <f>IF(E72="","",IF(N72&lt;&gt;"",N72,IFERROR(VLOOKUP(E72,'Parâmetros'!$A$2:$E$21,4,FALSE),"")))</f>
        <v/>
      </c>
      <c r="S72" s="24">
        <f>IF(E72="","",IF(O72&lt;&gt;"",O72,IFERROR(VLOOKUP(E72,'Parâmetros'!$A$2:$E$21,5,FALSE),"")))</f>
        <v/>
      </c>
      <c r="T72" s="23">
        <f>IF(OR(J72="",P72=""),"",J72+P72/1440)</f>
        <v/>
      </c>
      <c r="U72" s="23">
        <f>IF(OR(T72="",Q72=""),"",T72+Q72/1440)</f>
        <v/>
      </c>
      <c r="V72" s="23">
        <f>IF(OR(U72="",R72=""),"",U72+R72/1440)</f>
        <v/>
      </c>
      <c r="W72" s="23">
        <f>IF(OR(V72="",S72=""),"",V72+S72/1440)</f>
        <v/>
      </c>
      <c r="X72" s="20" t="n"/>
      <c r="Y72" s="21" t="n"/>
      <c r="Z72" s="24">
        <f>IF(OR(H72="",I72=""),"",ROUND((I72-H72)*1440,0))</f>
        <v/>
      </c>
      <c r="AA72" s="26">
        <f>IF(A72="","",IF(B72="","Informar código",IF(COUNTIF($B$2:$B$111,B72)&gt;1,"Código duplicado",IF(X72="","Informar status",IF(X72="Cancelado","CANCELADO",IF(C72="","Informar cliente/código",IF(D72="","Informar profissional",IF(E72="","Informar serviço",IF(G72="","Informar cuba",IF(J72="","Informar horário",IF(OR(P72="",Q72="",R72="",S72=""),"Revisar durações",IF(OR(P72&lt;=0,Q72&lt;=0,R72&lt;=0,S72&lt;=0),"Duração inválida",IF(W72&gt;=1,"Término após 24:00",IF(AND(Z72&lt;&gt;"",Z72&gt;'Parâmetros'!$O$2),"Início atrasado","OK"))))))))))))))</f>
        <v/>
      </c>
      <c r="AB72" s="27">
        <f>IF(A72="","",IF(X72="Cancelado","IGNORADO",IF(OR(D72="",J72="",T72="",U72="",W72=""),"REVISAR",IF(SUMPRODUCT(($A$2:$A$111=A72)*($D$2:$D$111=D72)*($X$2:$X$111&lt;&gt;"Cancelado")*(ROW($A$2:$A$111)&lt;&gt;ROW())*($J$2:$J$111&lt;&gt;"")*($T$2:$T$111&lt;&gt;"")*($J$2:$J$111&lt;T72)*($T$2:$T$111&gt;J72))+SUMPRODUCT(($A$2:$A$111=A72)*($D$2:$D$111=D72)*($X$2:$X$111&lt;&gt;"Cancelado")*(ROW($A$2:$A$111)&lt;&gt;ROW())*($U$2:$U$111&lt;&gt;"")*($W$2:$W$111&lt;&gt;"")*($U$2:$U$111&lt;T72)*($W$2:$W$111&gt;J72))+SUMPRODUCT(($A$2:$A$111=A72)*($D$2:$D$111=D72)*($X$2:$X$111&lt;&gt;"Cancelado")*(ROW($A$2:$A$111)&lt;&gt;ROW())*($J$2:$J$111&lt;&gt;"")*($T$2:$T$111&lt;&gt;"")*($J$2:$J$111&lt;W72)*($T$2:$T$111&gt;U72))+SUMPRODUCT(($A$2:$A$111=A72)*($D$2:$D$111=D72)*($X$2:$X$111&lt;&gt;"Cancelado")*(ROW($A$2:$A$111)&lt;&gt;ROW())*($U$2:$U$111&lt;&gt;"")*($W$2:$W$111&lt;&gt;"")*($U$2:$U$111&lt;W72)*($W$2:$W$111&gt;U72))&gt;0,"CONFLITO","OK"))))</f>
        <v/>
      </c>
      <c r="AC72" s="27">
        <f>IF(A72="","",IF(X72="Cancelado","IGNORADO",IF(G72="","REVISAR",IF(OR(U72="",V72=""),"REVISAR",IF(SUMPRODUCT(($A$2:$A$111=A72)*($G$2:$G$111=G72)*($X$2:$X$111&lt;&gt;"Cancelado")*(ROW($A$2:$A$111)&lt;&gt;ROW())*($U$2:$U$111&lt;&gt;"")*($V$2:$V$111&lt;&gt;"")*($U$2:$U$111&lt;V72)*($V$2:$V$111&gt;U72))&gt;0,"CONFLITO","OK")))))</f>
        <v/>
      </c>
    </row>
    <row r="73" ht="23" customHeight="1">
      <c r="A73" s="19" t="n"/>
      <c r="B73" s="20" t="n"/>
      <c r="C73" s="21" t="n"/>
      <c r="D73" s="20" t="n"/>
      <c r="E73" s="21" t="n"/>
      <c r="F73" s="21" t="n"/>
      <c r="G73" s="20" t="n"/>
      <c r="H73" s="22" t="n"/>
      <c r="I73" s="22" t="n"/>
      <c r="J73" s="23">
        <f>IF(A73="","",IF(I73&lt;&gt;"",I73,IF(H73&lt;&gt;"",H73,"")))</f>
        <v/>
      </c>
      <c r="K73" s="24">
        <f>IF(OR(A73="",J73="",X73="Cancelado"),"",COUNTIFS($A$2:$A$111,A73,$J$2:$J$111,"&lt;"&amp;J73,$J$2:$J$111,"&lt;&gt;",$X$2:$X$111,"&lt;&gt;Cancelado")+COUNTIFS($A$2:A73,A73,$J$2:J73,J73,$X$2:X73,"&lt;&gt;Cancelado"))</f>
        <v/>
      </c>
      <c r="L73" s="25" t="n"/>
      <c r="M73" s="25" t="n"/>
      <c r="N73" s="25" t="n"/>
      <c r="O73" s="25" t="n"/>
      <c r="P73" s="24">
        <f>IF(E73="","",IF(L73&lt;&gt;"",L73,IFERROR(VLOOKUP(E73,'Parâmetros'!$A$2:$E$21,2,FALSE),"")))</f>
        <v/>
      </c>
      <c r="Q73" s="24">
        <f>IF(E73="","",IF(M73&lt;&gt;"",M73,IFERROR(VLOOKUP(E73,'Parâmetros'!$A$2:$E$21,3,FALSE),"")))</f>
        <v/>
      </c>
      <c r="R73" s="24">
        <f>IF(E73="","",IF(N73&lt;&gt;"",N73,IFERROR(VLOOKUP(E73,'Parâmetros'!$A$2:$E$21,4,FALSE),"")))</f>
        <v/>
      </c>
      <c r="S73" s="24">
        <f>IF(E73="","",IF(O73&lt;&gt;"",O73,IFERROR(VLOOKUP(E73,'Parâmetros'!$A$2:$E$21,5,FALSE),"")))</f>
        <v/>
      </c>
      <c r="T73" s="23">
        <f>IF(OR(J73="",P73=""),"",J73+P73/1440)</f>
        <v/>
      </c>
      <c r="U73" s="23">
        <f>IF(OR(T73="",Q73=""),"",T73+Q73/1440)</f>
        <v/>
      </c>
      <c r="V73" s="23">
        <f>IF(OR(U73="",R73=""),"",U73+R73/1440)</f>
        <v/>
      </c>
      <c r="W73" s="23">
        <f>IF(OR(V73="",S73=""),"",V73+S73/1440)</f>
        <v/>
      </c>
      <c r="X73" s="20" t="n"/>
      <c r="Y73" s="21" t="n"/>
      <c r="Z73" s="24">
        <f>IF(OR(H73="",I73=""),"",ROUND((I73-H73)*1440,0))</f>
        <v/>
      </c>
      <c r="AA73" s="26">
        <f>IF(A73="","",IF(B73="","Informar código",IF(COUNTIF($B$2:$B$111,B73)&gt;1,"Código duplicado",IF(X73="","Informar status",IF(X73="Cancelado","CANCELADO",IF(C73="","Informar cliente/código",IF(D73="","Informar profissional",IF(E73="","Informar serviço",IF(G73="","Informar cuba",IF(J73="","Informar horário",IF(OR(P73="",Q73="",R73="",S73=""),"Revisar durações",IF(OR(P73&lt;=0,Q73&lt;=0,R73&lt;=0,S73&lt;=0),"Duração inválida",IF(W73&gt;=1,"Término após 24:00",IF(AND(Z73&lt;&gt;"",Z73&gt;'Parâmetros'!$O$2),"Início atrasado","OK"))))))))))))))</f>
        <v/>
      </c>
      <c r="AB73" s="27">
        <f>IF(A73="","",IF(X73="Cancelado","IGNORADO",IF(OR(D73="",J73="",T73="",U73="",W73=""),"REVISAR",IF(SUMPRODUCT(($A$2:$A$111=A73)*($D$2:$D$111=D73)*($X$2:$X$111&lt;&gt;"Cancelado")*(ROW($A$2:$A$111)&lt;&gt;ROW())*($J$2:$J$111&lt;&gt;"")*($T$2:$T$111&lt;&gt;"")*($J$2:$J$111&lt;T73)*($T$2:$T$111&gt;J73))+SUMPRODUCT(($A$2:$A$111=A73)*($D$2:$D$111=D73)*($X$2:$X$111&lt;&gt;"Cancelado")*(ROW($A$2:$A$111)&lt;&gt;ROW())*($U$2:$U$111&lt;&gt;"")*($W$2:$W$111&lt;&gt;"")*($U$2:$U$111&lt;T73)*($W$2:$W$111&gt;J73))+SUMPRODUCT(($A$2:$A$111=A73)*($D$2:$D$111=D73)*($X$2:$X$111&lt;&gt;"Cancelado")*(ROW($A$2:$A$111)&lt;&gt;ROW())*($J$2:$J$111&lt;&gt;"")*($T$2:$T$111&lt;&gt;"")*($J$2:$J$111&lt;W73)*($T$2:$T$111&gt;U73))+SUMPRODUCT(($A$2:$A$111=A73)*($D$2:$D$111=D73)*($X$2:$X$111&lt;&gt;"Cancelado")*(ROW($A$2:$A$111)&lt;&gt;ROW())*($U$2:$U$111&lt;&gt;"")*($W$2:$W$111&lt;&gt;"")*($U$2:$U$111&lt;W73)*($W$2:$W$111&gt;U73))&gt;0,"CONFLITO","OK"))))</f>
        <v/>
      </c>
      <c r="AC73" s="27">
        <f>IF(A73="","",IF(X73="Cancelado","IGNORADO",IF(G73="","REVISAR",IF(OR(U73="",V73=""),"REVISAR",IF(SUMPRODUCT(($A$2:$A$111=A73)*($G$2:$G$111=G73)*($X$2:$X$111&lt;&gt;"Cancelado")*(ROW($A$2:$A$111)&lt;&gt;ROW())*($U$2:$U$111&lt;&gt;"")*($V$2:$V$111&lt;&gt;"")*($U$2:$U$111&lt;V73)*($V$2:$V$111&gt;U73))&gt;0,"CONFLITO","OK")))))</f>
        <v/>
      </c>
    </row>
    <row r="74" ht="23" customHeight="1">
      <c r="A74" s="19" t="n"/>
      <c r="B74" s="20" t="n"/>
      <c r="C74" s="21" t="n"/>
      <c r="D74" s="20" t="n"/>
      <c r="E74" s="21" t="n"/>
      <c r="F74" s="21" t="n"/>
      <c r="G74" s="20" t="n"/>
      <c r="H74" s="22" t="n"/>
      <c r="I74" s="22" t="n"/>
      <c r="J74" s="23">
        <f>IF(A74="","",IF(I74&lt;&gt;"",I74,IF(H74&lt;&gt;"",H74,"")))</f>
        <v/>
      </c>
      <c r="K74" s="24">
        <f>IF(OR(A74="",J74="",X74="Cancelado"),"",COUNTIFS($A$2:$A$111,A74,$J$2:$J$111,"&lt;"&amp;J74,$J$2:$J$111,"&lt;&gt;",$X$2:$X$111,"&lt;&gt;Cancelado")+COUNTIFS($A$2:A74,A74,$J$2:J74,J74,$X$2:X74,"&lt;&gt;Cancelado"))</f>
        <v/>
      </c>
      <c r="L74" s="25" t="n"/>
      <c r="M74" s="25" t="n"/>
      <c r="N74" s="25" t="n"/>
      <c r="O74" s="25" t="n"/>
      <c r="P74" s="24">
        <f>IF(E74="","",IF(L74&lt;&gt;"",L74,IFERROR(VLOOKUP(E74,'Parâmetros'!$A$2:$E$21,2,FALSE),"")))</f>
        <v/>
      </c>
      <c r="Q74" s="24">
        <f>IF(E74="","",IF(M74&lt;&gt;"",M74,IFERROR(VLOOKUP(E74,'Parâmetros'!$A$2:$E$21,3,FALSE),"")))</f>
        <v/>
      </c>
      <c r="R74" s="24">
        <f>IF(E74="","",IF(N74&lt;&gt;"",N74,IFERROR(VLOOKUP(E74,'Parâmetros'!$A$2:$E$21,4,FALSE),"")))</f>
        <v/>
      </c>
      <c r="S74" s="24">
        <f>IF(E74="","",IF(O74&lt;&gt;"",O74,IFERROR(VLOOKUP(E74,'Parâmetros'!$A$2:$E$21,5,FALSE),"")))</f>
        <v/>
      </c>
      <c r="T74" s="23">
        <f>IF(OR(J74="",P74=""),"",J74+P74/1440)</f>
        <v/>
      </c>
      <c r="U74" s="23">
        <f>IF(OR(T74="",Q74=""),"",T74+Q74/1440)</f>
        <v/>
      </c>
      <c r="V74" s="23">
        <f>IF(OR(U74="",R74=""),"",U74+R74/1440)</f>
        <v/>
      </c>
      <c r="W74" s="23">
        <f>IF(OR(V74="",S74=""),"",V74+S74/1440)</f>
        <v/>
      </c>
      <c r="X74" s="20" t="n"/>
      <c r="Y74" s="21" t="n"/>
      <c r="Z74" s="24">
        <f>IF(OR(H74="",I74=""),"",ROUND((I74-H74)*1440,0))</f>
        <v/>
      </c>
      <c r="AA74" s="26">
        <f>IF(A74="","",IF(B74="","Informar código",IF(COUNTIF($B$2:$B$111,B74)&gt;1,"Código duplicado",IF(X74="","Informar status",IF(X74="Cancelado","CANCELADO",IF(C74="","Informar cliente/código",IF(D74="","Informar profissional",IF(E74="","Informar serviço",IF(G74="","Informar cuba",IF(J74="","Informar horário",IF(OR(P74="",Q74="",R74="",S74=""),"Revisar durações",IF(OR(P74&lt;=0,Q74&lt;=0,R74&lt;=0,S74&lt;=0),"Duração inválida",IF(W74&gt;=1,"Término após 24:00",IF(AND(Z74&lt;&gt;"",Z74&gt;'Parâmetros'!$O$2),"Início atrasado","OK"))))))))))))))</f>
        <v/>
      </c>
      <c r="AB74" s="27">
        <f>IF(A74="","",IF(X74="Cancelado","IGNORADO",IF(OR(D74="",J74="",T74="",U74="",W74=""),"REVISAR",IF(SUMPRODUCT(($A$2:$A$111=A74)*($D$2:$D$111=D74)*($X$2:$X$111&lt;&gt;"Cancelado")*(ROW($A$2:$A$111)&lt;&gt;ROW())*($J$2:$J$111&lt;&gt;"")*($T$2:$T$111&lt;&gt;"")*($J$2:$J$111&lt;T74)*($T$2:$T$111&gt;J74))+SUMPRODUCT(($A$2:$A$111=A74)*($D$2:$D$111=D74)*($X$2:$X$111&lt;&gt;"Cancelado")*(ROW($A$2:$A$111)&lt;&gt;ROW())*($U$2:$U$111&lt;&gt;"")*($W$2:$W$111&lt;&gt;"")*($U$2:$U$111&lt;T74)*($W$2:$W$111&gt;J74))+SUMPRODUCT(($A$2:$A$111=A74)*($D$2:$D$111=D74)*($X$2:$X$111&lt;&gt;"Cancelado")*(ROW($A$2:$A$111)&lt;&gt;ROW())*($J$2:$J$111&lt;&gt;"")*($T$2:$T$111&lt;&gt;"")*($J$2:$J$111&lt;W74)*($T$2:$T$111&gt;U74))+SUMPRODUCT(($A$2:$A$111=A74)*($D$2:$D$111=D74)*($X$2:$X$111&lt;&gt;"Cancelado")*(ROW($A$2:$A$111)&lt;&gt;ROW())*($U$2:$U$111&lt;&gt;"")*($W$2:$W$111&lt;&gt;"")*($U$2:$U$111&lt;W74)*($W$2:$W$111&gt;U74))&gt;0,"CONFLITO","OK"))))</f>
        <v/>
      </c>
      <c r="AC74" s="27">
        <f>IF(A74="","",IF(X74="Cancelado","IGNORADO",IF(G74="","REVISAR",IF(OR(U74="",V74=""),"REVISAR",IF(SUMPRODUCT(($A$2:$A$111=A74)*($G$2:$G$111=G74)*($X$2:$X$111&lt;&gt;"Cancelado")*(ROW($A$2:$A$111)&lt;&gt;ROW())*($U$2:$U$111&lt;&gt;"")*($V$2:$V$111&lt;&gt;"")*($U$2:$U$111&lt;V74)*($V$2:$V$111&gt;U74))&gt;0,"CONFLITO","OK")))))</f>
        <v/>
      </c>
    </row>
    <row r="75" ht="23" customHeight="1">
      <c r="A75" s="19" t="n"/>
      <c r="B75" s="20" t="n"/>
      <c r="C75" s="21" t="n"/>
      <c r="D75" s="20" t="n"/>
      <c r="E75" s="21" t="n"/>
      <c r="F75" s="21" t="n"/>
      <c r="G75" s="20" t="n"/>
      <c r="H75" s="22" t="n"/>
      <c r="I75" s="22" t="n"/>
      <c r="J75" s="23">
        <f>IF(A75="","",IF(I75&lt;&gt;"",I75,IF(H75&lt;&gt;"",H75,"")))</f>
        <v/>
      </c>
      <c r="K75" s="24">
        <f>IF(OR(A75="",J75="",X75="Cancelado"),"",COUNTIFS($A$2:$A$111,A75,$J$2:$J$111,"&lt;"&amp;J75,$J$2:$J$111,"&lt;&gt;",$X$2:$X$111,"&lt;&gt;Cancelado")+COUNTIFS($A$2:A75,A75,$J$2:J75,J75,$X$2:X75,"&lt;&gt;Cancelado"))</f>
        <v/>
      </c>
      <c r="L75" s="25" t="n"/>
      <c r="M75" s="25" t="n"/>
      <c r="N75" s="25" t="n"/>
      <c r="O75" s="25" t="n"/>
      <c r="P75" s="24">
        <f>IF(E75="","",IF(L75&lt;&gt;"",L75,IFERROR(VLOOKUP(E75,'Parâmetros'!$A$2:$E$21,2,FALSE),"")))</f>
        <v/>
      </c>
      <c r="Q75" s="24">
        <f>IF(E75="","",IF(M75&lt;&gt;"",M75,IFERROR(VLOOKUP(E75,'Parâmetros'!$A$2:$E$21,3,FALSE),"")))</f>
        <v/>
      </c>
      <c r="R75" s="24">
        <f>IF(E75="","",IF(N75&lt;&gt;"",N75,IFERROR(VLOOKUP(E75,'Parâmetros'!$A$2:$E$21,4,FALSE),"")))</f>
        <v/>
      </c>
      <c r="S75" s="24">
        <f>IF(E75="","",IF(O75&lt;&gt;"",O75,IFERROR(VLOOKUP(E75,'Parâmetros'!$A$2:$E$21,5,FALSE),"")))</f>
        <v/>
      </c>
      <c r="T75" s="23">
        <f>IF(OR(J75="",P75=""),"",J75+P75/1440)</f>
        <v/>
      </c>
      <c r="U75" s="23">
        <f>IF(OR(T75="",Q75=""),"",T75+Q75/1440)</f>
        <v/>
      </c>
      <c r="V75" s="23">
        <f>IF(OR(U75="",R75=""),"",U75+R75/1440)</f>
        <v/>
      </c>
      <c r="W75" s="23">
        <f>IF(OR(V75="",S75=""),"",V75+S75/1440)</f>
        <v/>
      </c>
      <c r="X75" s="20" t="n"/>
      <c r="Y75" s="21" t="n"/>
      <c r="Z75" s="24">
        <f>IF(OR(H75="",I75=""),"",ROUND((I75-H75)*1440,0))</f>
        <v/>
      </c>
      <c r="AA75" s="26">
        <f>IF(A75="","",IF(B75="","Informar código",IF(COUNTIF($B$2:$B$111,B75)&gt;1,"Código duplicado",IF(X75="","Informar status",IF(X75="Cancelado","CANCELADO",IF(C75="","Informar cliente/código",IF(D75="","Informar profissional",IF(E75="","Informar serviço",IF(G75="","Informar cuba",IF(J75="","Informar horário",IF(OR(P75="",Q75="",R75="",S75=""),"Revisar durações",IF(OR(P75&lt;=0,Q75&lt;=0,R75&lt;=0,S75&lt;=0),"Duração inválida",IF(W75&gt;=1,"Término após 24:00",IF(AND(Z75&lt;&gt;"",Z75&gt;'Parâmetros'!$O$2),"Início atrasado","OK"))))))))))))))</f>
        <v/>
      </c>
      <c r="AB75" s="27">
        <f>IF(A75="","",IF(X75="Cancelado","IGNORADO",IF(OR(D75="",J75="",T75="",U75="",W75=""),"REVISAR",IF(SUMPRODUCT(($A$2:$A$111=A75)*($D$2:$D$111=D75)*($X$2:$X$111&lt;&gt;"Cancelado")*(ROW($A$2:$A$111)&lt;&gt;ROW())*($J$2:$J$111&lt;&gt;"")*($T$2:$T$111&lt;&gt;"")*($J$2:$J$111&lt;T75)*($T$2:$T$111&gt;J75))+SUMPRODUCT(($A$2:$A$111=A75)*($D$2:$D$111=D75)*($X$2:$X$111&lt;&gt;"Cancelado")*(ROW($A$2:$A$111)&lt;&gt;ROW())*($U$2:$U$111&lt;&gt;"")*($W$2:$W$111&lt;&gt;"")*($U$2:$U$111&lt;T75)*($W$2:$W$111&gt;J75))+SUMPRODUCT(($A$2:$A$111=A75)*($D$2:$D$111=D75)*($X$2:$X$111&lt;&gt;"Cancelado")*(ROW($A$2:$A$111)&lt;&gt;ROW())*($J$2:$J$111&lt;&gt;"")*($T$2:$T$111&lt;&gt;"")*($J$2:$J$111&lt;W75)*($T$2:$T$111&gt;U75))+SUMPRODUCT(($A$2:$A$111=A75)*($D$2:$D$111=D75)*($X$2:$X$111&lt;&gt;"Cancelado")*(ROW($A$2:$A$111)&lt;&gt;ROW())*($U$2:$U$111&lt;&gt;"")*($W$2:$W$111&lt;&gt;"")*($U$2:$U$111&lt;W75)*($W$2:$W$111&gt;U75))&gt;0,"CONFLITO","OK"))))</f>
        <v/>
      </c>
      <c r="AC75" s="27">
        <f>IF(A75="","",IF(X75="Cancelado","IGNORADO",IF(G75="","REVISAR",IF(OR(U75="",V75=""),"REVISAR",IF(SUMPRODUCT(($A$2:$A$111=A75)*($G$2:$G$111=G75)*($X$2:$X$111&lt;&gt;"Cancelado")*(ROW($A$2:$A$111)&lt;&gt;ROW())*($U$2:$U$111&lt;&gt;"")*($V$2:$V$111&lt;&gt;"")*($U$2:$U$111&lt;V75)*($V$2:$V$111&gt;U75))&gt;0,"CONFLITO","OK")))))</f>
        <v/>
      </c>
    </row>
    <row r="76" ht="23" customHeight="1">
      <c r="A76" s="19" t="n"/>
      <c r="B76" s="20" t="n"/>
      <c r="C76" s="21" t="n"/>
      <c r="D76" s="20" t="n"/>
      <c r="E76" s="21" t="n"/>
      <c r="F76" s="21" t="n"/>
      <c r="G76" s="20" t="n"/>
      <c r="H76" s="22" t="n"/>
      <c r="I76" s="22" t="n"/>
      <c r="J76" s="23">
        <f>IF(A76="","",IF(I76&lt;&gt;"",I76,IF(H76&lt;&gt;"",H76,"")))</f>
        <v/>
      </c>
      <c r="K76" s="24">
        <f>IF(OR(A76="",J76="",X76="Cancelado"),"",COUNTIFS($A$2:$A$111,A76,$J$2:$J$111,"&lt;"&amp;J76,$J$2:$J$111,"&lt;&gt;",$X$2:$X$111,"&lt;&gt;Cancelado")+COUNTIFS($A$2:A76,A76,$J$2:J76,J76,$X$2:X76,"&lt;&gt;Cancelado"))</f>
        <v/>
      </c>
      <c r="L76" s="25" t="n"/>
      <c r="M76" s="25" t="n"/>
      <c r="N76" s="25" t="n"/>
      <c r="O76" s="25" t="n"/>
      <c r="P76" s="24">
        <f>IF(E76="","",IF(L76&lt;&gt;"",L76,IFERROR(VLOOKUP(E76,'Parâmetros'!$A$2:$E$21,2,FALSE),"")))</f>
        <v/>
      </c>
      <c r="Q76" s="24">
        <f>IF(E76="","",IF(M76&lt;&gt;"",M76,IFERROR(VLOOKUP(E76,'Parâmetros'!$A$2:$E$21,3,FALSE),"")))</f>
        <v/>
      </c>
      <c r="R76" s="24">
        <f>IF(E76="","",IF(N76&lt;&gt;"",N76,IFERROR(VLOOKUP(E76,'Parâmetros'!$A$2:$E$21,4,FALSE),"")))</f>
        <v/>
      </c>
      <c r="S76" s="24">
        <f>IF(E76="","",IF(O76&lt;&gt;"",O76,IFERROR(VLOOKUP(E76,'Parâmetros'!$A$2:$E$21,5,FALSE),"")))</f>
        <v/>
      </c>
      <c r="T76" s="23">
        <f>IF(OR(J76="",P76=""),"",J76+P76/1440)</f>
        <v/>
      </c>
      <c r="U76" s="23">
        <f>IF(OR(T76="",Q76=""),"",T76+Q76/1440)</f>
        <v/>
      </c>
      <c r="V76" s="23">
        <f>IF(OR(U76="",R76=""),"",U76+R76/1440)</f>
        <v/>
      </c>
      <c r="W76" s="23">
        <f>IF(OR(V76="",S76=""),"",V76+S76/1440)</f>
        <v/>
      </c>
      <c r="X76" s="20" t="n"/>
      <c r="Y76" s="21" t="n"/>
      <c r="Z76" s="24">
        <f>IF(OR(H76="",I76=""),"",ROUND((I76-H76)*1440,0))</f>
        <v/>
      </c>
      <c r="AA76" s="26">
        <f>IF(A76="","",IF(B76="","Informar código",IF(COUNTIF($B$2:$B$111,B76)&gt;1,"Código duplicado",IF(X76="","Informar status",IF(X76="Cancelado","CANCELADO",IF(C76="","Informar cliente/código",IF(D76="","Informar profissional",IF(E76="","Informar serviço",IF(G76="","Informar cuba",IF(J76="","Informar horário",IF(OR(P76="",Q76="",R76="",S76=""),"Revisar durações",IF(OR(P76&lt;=0,Q76&lt;=0,R76&lt;=0,S76&lt;=0),"Duração inválida",IF(W76&gt;=1,"Término após 24:00",IF(AND(Z76&lt;&gt;"",Z76&gt;'Parâmetros'!$O$2),"Início atrasado","OK"))))))))))))))</f>
        <v/>
      </c>
      <c r="AB76" s="27">
        <f>IF(A76="","",IF(X76="Cancelado","IGNORADO",IF(OR(D76="",J76="",T76="",U76="",W76=""),"REVISAR",IF(SUMPRODUCT(($A$2:$A$111=A76)*($D$2:$D$111=D76)*($X$2:$X$111&lt;&gt;"Cancelado")*(ROW($A$2:$A$111)&lt;&gt;ROW())*($J$2:$J$111&lt;&gt;"")*($T$2:$T$111&lt;&gt;"")*($J$2:$J$111&lt;T76)*($T$2:$T$111&gt;J76))+SUMPRODUCT(($A$2:$A$111=A76)*($D$2:$D$111=D76)*($X$2:$X$111&lt;&gt;"Cancelado")*(ROW($A$2:$A$111)&lt;&gt;ROW())*($U$2:$U$111&lt;&gt;"")*($W$2:$W$111&lt;&gt;"")*($U$2:$U$111&lt;T76)*($W$2:$W$111&gt;J76))+SUMPRODUCT(($A$2:$A$111=A76)*($D$2:$D$111=D76)*($X$2:$X$111&lt;&gt;"Cancelado")*(ROW($A$2:$A$111)&lt;&gt;ROW())*($J$2:$J$111&lt;&gt;"")*($T$2:$T$111&lt;&gt;"")*($J$2:$J$111&lt;W76)*($T$2:$T$111&gt;U76))+SUMPRODUCT(($A$2:$A$111=A76)*($D$2:$D$111=D76)*($X$2:$X$111&lt;&gt;"Cancelado")*(ROW($A$2:$A$111)&lt;&gt;ROW())*($U$2:$U$111&lt;&gt;"")*($W$2:$W$111&lt;&gt;"")*($U$2:$U$111&lt;W76)*($W$2:$W$111&gt;U76))&gt;0,"CONFLITO","OK"))))</f>
        <v/>
      </c>
      <c r="AC76" s="27">
        <f>IF(A76="","",IF(X76="Cancelado","IGNORADO",IF(G76="","REVISAR",IF(OR(U76="",V76=""),"REVISAR",IF(SUMPRODUCT(($A$2:$A$111=A76)*($G$2:$G$111=G76)*($X$2:$X$111&lt;&gt;"Cancelado")*(ROW($A$2:$A$111)&lt;&gt;ROW())*($U$2:$U$111&lt;&gt;"")*($V$2:$V$111&lt;&gt;"")*($U$2:$U$111&lt;V76)*($V$2:$V$111&gt;U76))&gt;0,"CONFLITO","OK")))))</f>
        <v/>
      </c>
    </row>
    <row r="77" ht="23" customHeight="1">
      <c r="A77" s="19" t="n"/>
      <c r="B77" s="20" t="n"/>
      <c r="C77" s="21" t="n"/>
      <c r="D77" s="20" t="n"/>
      <c r="E77" s="21" t="n"/>
      <c r="F77" s="21" t="n"/>
      <c r="G77" s="20" t="n"/>
      <c r="H77" s="22" t="n"/>
      <c r="I77" s="22" t="n"/>
      <c r="J77" s="23">
        <f>IF(A77="","",IF(I77&lt;&gt;"",I77,IF(H77&lt;&gt;"",H77,"")))</f>
        <v/>
      </c>
      <c r="K77" s="24">
        <f>IF(OR(A77="",J77="",X77="Cancelado"),"",COUNTIFS($A$2:$A$111,A77,$J$2:$J$111,"&lt;"&amp;J77,$J$2:$J$111,"&lt;&gt;",$X$2:$X$111,"&lt;&gt;Cancelado")+COUNTIFS($A$2:A77,A77,$J$2:J77,J77,$X$2:X77,"&lt;&gt;Cancelado"))</f>
        <v/>
      </c>
      <c r="L77" s="25" t="n"/>
      <c r="M77" s="25" t="n"/>
      <c r="N77" s="25" t="n"/>
      <c r="O77" s="25" t="n"/>
      <c r="P77" s="24">
        <f>IF(E77="","",IF(L77&lt;&gt;"",L77,IFERROR(VLOOKUP(E77,'Parâmetros'!$A$2:$E$21,2,FALSE),"")))</f>
        <v/>
      </c>
      <c r="Q77" s="24">
        <f>IF(E77="","",IF(M77&lt;&gt;"",M77,IFERROR(VLOOKUP(E77,'Parâmetros'!$A$2:$E$21,3,FALSE),"")))</f>
        <v/>
      </c>
      <c r="R77" s="24">
        <f>IF(E77="","",IF(N77&lt;&gt;"",N77,IFERROR(VLOOKUP(E77,'Parâmetros'!$A$2:$E$21,4,FALSE),"")))</f>
        <v/>
      </c>
      <c r="S77" s="24">
        <f>IF(E77="","",IF(O77&lt;&gt;"",O77,IFERROR(VLOOKUP(E77,'Parâmetros'!$A$2:$E$21,5,FALSE),"")))</f>
        <v/>
      </c>
      <c r="T77" s="23">
        <f>IF(OR(J77="",P77=""),"",J77+P77/1440)</f>
        <v/>
      </c>
      <c r="U77" s="23">
        <f>IF(OR(T77="",Q77=""),"",T77+Q77/1440)</f>
        <v/>
      </c>
      <c r="V77" s="23">
        <f>IF(OR(U77="",R77=""),"",U77+R77/1440)</f>
        <v/>
      </c>
      <c r="W77" s="23">
        <f>IF(OR(V77="",S77=""),"",V77+S77/1440)</f>
        <v/>
      </c>
      <c r="X77" s="20" t="n"/>
      <c r="Y77" s="21" t="n"/>
      <c r="Z77" s="24">
        <f>IF(OR(H77="",I77=""),"",ROUND((I77-H77)*1440,0))</f>
        <v/>
      </c>
      <c r="AA77" s="26">
        <f>IF(A77="","",IF(B77="","Informar código",IF(COUNTIF($B$2:$B$111,B77)&gt;1,"Código duplicado",IF(X77="","Informar status",IF(X77="Cancelado","CANCELADO",IF(C77="","Informar cliente/código",IF(D77="","Informar profissional",IF(E77="","Informar serviço",IF(G77="","Informar cuba",IF(J77="","Informar horário",IF(OR(P77="",Q77="",R77="",S77=""),"Revisar durações",IF(OR(P77&lt;=0,Q77&lt;=0,R77&lt;=0,S77&lt;=0),"Duração inválida",IF(W77&gt;=1,"Término após 24:00",IF(AND(Z77&lt;&gt;"",Z77&gt;'Parâmetros'!$O$2),"Início atrasado","OK"))))))))))))))</f>
        <v/>
      </c>
      <c r="AB77" s="27">
        <f>IF(A77="","",IF(X77="Cancelado","IGNORADO",IF(OR(D77="",J77="",T77="",U77="",W77=""),"REVISAR",IF(SUMPRODUCT(($A$2:$A$111=A77)*($D$2:$D$111=D77)*($X$2:$X$111&lt;&gt;"Cancelado")*(ROW($A$2:$A$111)&lt;&gt;ROW())*($J$2:$J$111&lt;&gt;"")*($T$2:$T$111&lt;&gt;"")*($J$2:$J$111&lt;T77)*($T$2:$T$111&gt;J77))+SUMPRODUCT(($A$2:$A$111=A77)*($D$2:$D$111=D77)*($X$2:$X$111&lt;&gt;"Cancelado")*(ROW($A$2:$A$111)&lt;&gt;ROW())*($U$2:$U$111&lt;&gt;"")*($W$2:$W$111&lt;&gt;"")*($U$2:$U$111&lt;T77)*($W$2:$W$111&gt;J77))+SUMPRODUCT(($A$2:$A$111=A77)*($D$2:$D$111=D77)*($X$2:$X$111&lt;&gt;"Cancelado")*(ROW($A$2:$A$111)&lt;&gt;ROW())*($J$2:$J$111&lt;&gt;"")*($T$2:$T$111&lt;&gt;"")*($J$2:$J$111&lt;W77)*($T$2:$T$111&gt;U77))+SUMPRODUCT(($A$2:$A$111=A77)*($D$2:$D$111=D77)*($X$2:$X$111&lt;&gt;"Cancelado")*(ROW($A$2:$A$111)&lt;&gt;ROW())*($U$2:$U$111&lt;&gt;"")*($W$2:$W$111&lt;&gt;"")*($U$2:$U$111&lt;W77)*($W$2:$W$111&gt;U77))&gt;0,"CONFLITO","OK"))))</f>
        <v/>
      </c>
      <c r="AC77" s="27">
        <f>IF(A77="","",IF(X77="Cancelado","IGNORADO",IF(G77="","REVISAR",IF(OR(U77="",V77=""),"REVISAR",IF(SUMPRODUCT(($A$2:$A$111=A77)*($G$2:$G$111=G77)*($X$2:$X$111&lt;&gt;"Cancelado")*(ROW($A$2:$A$111)&lt;&gt;ROW())*($U$2:$U$111&lt;&gt;"")*($V$2:$V$111&lt;&gt;"")*($U$2:$U$111&lt;V77)*($V$2:$V$111&gt;U77))&gt;0,"CONFLITO","OK")))))</f>
        <v/>
      </c>
    </row>
    <row r="78" ht="23" customHeight="1">
      <c r="A78" s="19" t="n"/>
      <c r="B78" s="20" t="n"/>
      <c r="C78" s="21" t="n"/>
      <c r="D78" s="20" t="n"/>
      <c r="E78" s="21" t="n"/>
      <c r="F78" s="21" t="n"/>
      <c r="G78" s="20" t="n"/>
      <c r="H78" s="22" t="n"/>
      <c r="I78" s="22" t="n"/>
      <c r="J78" s="23">
        <f>IF(A78="","",IF(I78&lt;&gt;"",I78,IF(H78&lt;&gt;"",H78,"")))</f>
        <v/>
      </c>
      <c r="K78" s="24">
        <f>IF(OR(A78="",J78="",X78="Cancelado"),"",COUNTIFS($A$2:$A$111,A78,$J$2:$J$111,"&lt;"&amp;J78,$J$2:$J$111,"&lt;&gt;",$X$2:$X$111,"&lt;&gt;Cancelado")+COUNTIFS($A$2:A78,A78,$J$2:J78,J78,$X$2:X78,"&lt;&gt;Cancelado"))</f>
        <v/>
      </c>
      <c r="L78" s="25" t="n"/>
      <c r="M78" s="25" t="n"/>
      <c r="N78" s="25" t="n"/>
      <c r="O78" s="25" t="n"/>
      <c r="P78" s="24">
        <f>IF(E78="","",IF(L78&lt;&gt;"",L78,IFERROR(VLOOKUP(E78,'Parâmetros'!$A$2:$E$21,2,FALSE),"")))</f>
        <v/>
      </c>
      <c r="Q78" s="24">
        <f>IF(E78="","",IF(M78&lt;&gt;"",M78,IFERROR(VLOOKUP(E78,'Parâmetros'!$A$2:$E$21,3,FALSE),"")))</f>
        <v/>
      </c>
      <c r="R78" s="24">
        <f>IF(E78="","",IF(N78&lt;&gt;"",N78,IFERROR(VLOOKUP(E78,'Parâmetros'!$A$2:$E$21,4,FALSE),"")))</f>
        <v/>
      </c>
      <c r="S78" s="24">
        <f>IF(E78="","",IF(O78&lt;&gt;"",O78,IFERROR(VLOOKUP(E78,'Parâmetros'!$A$2:$E$21,5,FALSE),"")))</f>
        <v/>
      </c>
      <c r="T78" s="23">
        <f>IF(OR(J78="",P78=""),"",J78+P78/1440)</f>
        <v/>
      </c>
      <c r="U78" s="23">
        <f>IF(OR(T78="",Q78=""),"",T78+Q78/1440)</f>
        <v/>
      </c>
      <c r="V78" s="23">
        <f>IF(OR(U78="",R78=""),"",U78+R78/1440)</f>
        <v/>
      </c>
      <c r="W78" s="23">
        <f>IF(OR(V78="",S78=""),"",V78+S78/1440)</f>
        <v/>
      </c>
      <c r="X78" s="20" t="n"/>
      <c r="Y78" s="21" t="n"/>
      <c r="Z78" s="24">
        <f>IF(OR(H78="",I78=""),"",ROUND((I78-H78)*1440,0))</f>
        <v/>
      </c>
      <c r="AA78" s="26">
        <f>IF(A78="","",IF(B78="","Informar código",IF(COUNTIF($B$2:$B$111,B78)&gt;1,"Código duplicado",IF(X78="","Informar status",IF(X78="Cancelado","CANCELADO",IF(C78="","Informar cliente/código",IF(D78="","Informar profissional",IF(E78="","Informar serviço",IF(G78="","Informar cuba",IF(J78="","Informar horário",IF(OR(P78="",Q78="",R78="",S78=""),"Revisar durações",IF(OR(P78&lt;=0,Q78&lt;=0,R78&lt;=0,S78&lt;=0),"Duração inválida",IF(W78&gt;=1,"Término após 24:00",IF(AND(Z78&lt;&gt;"",Z78&gt;'Parâmetros'!$O$2),"Início atrasado","OK"))))))))))))))</f>
        <v/>
      </c>
      <c r="AB78" s="27">
        <f>IF(A78="","",IF(X78="Cancelado","IGNORADO",IF(OR(D78="",J78="",T78="",U78="",W78=""),"REVISAR",IF(SUMPRODUCT(($A$2:$A$111=A78)*($D$2:$D$111=D78)*($X$2:$X$111&lt;&gt;"Cancelado")*(ROW($A$2:$A$111)&lt;&gt;ROW())*($J$2:$J$111&lt;&gt;"")*($T$2:$T$111&lt;&gt;"")*($J$2:$J$111&lt;T78)*($T$2:$T$111&gt;J78))+SUMPRODUCT(($A$2:$A$111=A78)*($D$2:$D$111=D78)*($X$2:$X$111&lt;&gt;"Cancelado")*(ROW($A$2:$A$111)&lt;&gt;ROW())*($U$2:$U$111&lt;&gt;"")*($W$2:$W$111&lt;&gt;"")*($U$2:$U$111&lt;T78)*($W$2:$W$111&gt;J78))+SUMPRODUCT(($A$2:$A$111=A78)*($D$2:$D$111=D78)*($X$2:$X$111&lt;&gt;"Cancelado")*(ROW($A$2:$A$111)&lt;&gt;ROW())*($J$2:$J$111&lt;&gt;"")*($T$2:$T$111&lt;&gt;"")*($J$2:$J$111&lt;W78)*($T$2:$T$111&gt;U78))+SUMPRODUCT(($A$2:$A$111=A78)*($D$2:$D$111=D78)*($X$2:$X$111&lt;&gt;"Cancelado")*(ROW($A$2:$A$111)&lt;&gt;ROW())*($U$2:$U$111&lt;&gt;"")*($W$2:$W$111&lt;&gt;"")*($U$2:$U$111&lt;W78)*($W$2:$W$111&gt;U78))&gt;0,"CONFLITO","OK"))))</f>
        <v/>
      </c>
      <c r="AC78" s="27">
        <f>IF(A78="","",IF(X78="Cancelado","IGNORADO",IF(G78="","REVISAR",IF(OR(U78="",V78=""),"REVISAR",IF(SUMPRODUCT(($A$2:$A$111=A78)*($G$2:$G$111=G78)*($X$2:$X$111&lt;&gt;"Cancelado")*(ROW($A$2:$A$111)&lt;&gt;ROW())*($U$2:$U$111&lt;&gt;"")*($V$2:$V$111&lt;&gt;"")*($U$2:$U$111&lt;V78)*($V$2:$V$111&gt;U78))&gt;0,"CONFLITO","OK")))))</f>
        <v/>
      </c>
    </row>
    <row r="79" ht="23" customHeight="1">
      <c r="A79" s="19" t="n"/>
      <c r="B79" s="20" t="n"/>
      <c r="C79" s="21" t="n"/>
      <c r="D79" s="20" t="n"/>
      <c r="E79" s="21" t="n"/>
      <c r="F79" s="21" t="n"/>
      <c r="G79" s="20" t="n"/>
      <c r="H79" s="22" t="n"/>
      <c r="I79" s="22" t="n"/>
      <c r="J79" s="23">
        <f>IF(A79="","",IF(I79&lt;&gt;"",I79,IF(H79&lt;&gt;"",H79,"")))</f>
        <v/>
      </c>
      <c r="K79" s="24">
        <f>IF(OR(A79="",J79="",X79="Cancelado"),"",COUNTIFS($A$2:$A$111,A79,$J$2:$J$111,"&lt;"&amp;J79,$J$2:$J$111,"&lt;&gt;",$X$2:$X$111,"&lt;&gt;Cancelado")+COUNTIFS($A$2:A79,A79,$J$2:J79,J79,$X$2:X79,"&lt;&gt;Cancelado"))</f>
        <v/>
      </c>
      <c r="L79" s="25" t="n"/>
      <c r="M79" s="25" t="n"/>
      <c r="N79" s="25" t="n"/>
      <c r="O79" s="25" t="n"/>
      <c r="P79" s="24">
        <f>IF(E79="","",IF(L79&lt;&gt;"",L79,IFERROR(VLOOKUP(E79,'Parâmetros'!$A$2:$E$21,2,FALSE),"")))</f>
        <v/>
      </c>
      <c r="Q79" s="24">
        <f>IF(E79="","",IF(M79&lt;&gt;"",M79,IFERROR(VLOOKUP(E79,'Parâmetros'!$A$2:$E$21,3,FALSE),"")))</f>
        <v/>
      </c>
      <c r="R79" s="24">
        <f>IF(E79="","",IF(N79&lt;&gt;"",N79,IFERROR(VLOOKUP(E79,'Parâmetros'!$A$2:$E$21,4,FALSE),"")))</f>
        <v/>
      </c>
      <c r="S79" s="24">
        <f>IF(E79="","",IF(O79&lt;&gt;"",O79,IFERROR(VLOOKUP(E79,'Parâmetros'!$A$2:$E$21,5,FALSE),"")))</f>
        <v/>
      </c>
      <c r="T79" s="23">
        <f>IF(OR(J79="",P79=""),"",J79+P79/1440)</f>
        <v/>
      </c>
      <c r="U79" s="23">
        <f>IF(OR(T79="",Q79=""),"",T79+Q79/1440)</f>
        <v/>
      </c>
      <c r="V79" s="23">
        <f>IF(OR(U79="",R79=""),"",U79+R79/1440)</f>
        <v/>
      </c>
      <c r="W79" s="23">
        <f>IF(OR(V79="",S79=""),"",V79+S79/1440)</f>
        <v/>
      </c>
      <c r="X79" s="20" t="n"/>
      <c r="Y79" s="21" t="n"/>
      <c r="Z79" s="24">
        <f>IF(OR(H79="",I79=""),"",ROUND((I79-H79)*1440,0))</f>
        <v/>
      </c>
      <c r="AA79" s="26">
        <f>IF(A79="","",IF(B79="","Informar código",IF(COUNTIF($B$2:$B$111,B79)&gt;1,"Código duplicado",IF(X79="","Informar status",IF(X79="Cancelado","CANCELADO",IF(C79="","Informar cliente/código",IF(D79="","Informar profissional",IF(E79="","Informar serviço",IF(G79="","Informar cuba",IF(J79="","Informar horário",IF(OR(P79="",Q79="",R79="",S79=""),"Revisar durações",IF(OR(P79&lt;=0,Q79&lt;=0,R79&lt;=0,S79&lt;=0),"Duração inválida",IF(W79&gt;=1,"Término após 24:00",IF(AND(Z79&lt;&gt;"",Z79&gt;'Parâmetros'!$O$2),"Início atrasado","OK"))))))))))))))</f>
        <v/>
      </c>
      <c r="AB79" s="27">
        <f>IF(A79="","",IF(X79="Cancelado","IGNORADO",IF(OR(D79="",J79="",T79="",U79="",W79=""),"REVISAR",IF(SUMPRODUCT(($A$2:$A$111=A79)*($D$2:$D$111=D79)*($X$2:$X$111&lt;&gt;"Cancelado")*(ROW($A$2:$A$111)&lt;&gt;ROW())*($J$2:$J$111&lt;&gt;"")*($T$2:$T$111&lt;&gt;"")*($J$2:$J$111&lt;T79)*($T$2:$T$111&gt;J79))+SUMPRODUCT(($A$2:$A$111=A79)*($D$2:$D$111=D79)*($X$2:$X$111&lt;&gt;"Cancelado")*(ROW($A$2:$A$111)&lt;&gt;ROW())*($U$2:$U$111&lt;&gt;"")*($W$2:$W$111&lt;&gt;"")*($U$2:$U$111&lt;T79)*($W$2:$W$111&gt;J79))+SUMPRODUCT(($A$2:$A$111=A79)*($D$2:$D$111=D79)*($X$2:$X$111&lt;&gt;"Cancelado")*(ROW($A$2:$A$111)&lt;&gt;ROW())*($J$2:$J$111&lt;&gt;"")*($T$2:$T$111&lt;&gt;"")*($J$2:$J$111&lt;W79)*($T$2:$T$111&gt;U79))+SUMPRODUCT(($A$2:$A$111=A79)*($D$2:$D$111=D79)*($X$2:$X$111&lt;&gt;"Cancelado")*(ROW($A$2:$A$111)&lt;&gt;ROW())*($U$2:$U$111&lt;&gt;"")*($W$2:$W$111&lt;&gt;"")*($U$2:$U$111&lt;W79)*($W$2:$W$111&gt;U79))&gt;0,"CONFLITO","OK"))))</f>
        <v/>
      </c>
      <c r="AC79" s="27">
        <f>IF(A79="","",IF(X79="Cancelado","IGNORADO",IF(G79="","REVISAR",IF(OR(U79="",V79=""),"REVISAR",IF(SUMPRODUCT(($A$2:$A$111=A79)*($G$2:$G$111=G79)*($X$2:$X$111&lt;&gt;"Cancelado")*(ROW($A$2:$A$111)&lt;&gt;ROW())*($U$2:$U$111&lt;&gt;"")*($V$2:$V$111&lt;&gt;"")*($U$2:$U$111&lt;V79)*($V$2:$V$111&gt;U79))&gt;0,"CONFLITO","OK")))))</f>
        <v/>
      </c>
    </row>
    <row r="80" ht="23" customHeight="1">
      <c r="A80" s="19" t="n"/>
      <c r="B80" s="20" t="n"/>
      <c r="C80" s="21" t="n"/>
      <c r="D80" s="20" t="n"/>
      <c r="E80" s="21" t="n"/>
      <c r="F80" s="21" t="n"/>
      <c r="G80" s="20" t="n"/>
      <c r="H80" s="22" t="n"/>
      <c r="I80" s="22" t="n"/>
      <c r="J80" s="23">
        <f>IF(A80="","",IF(I80&lt;&gt;"",I80,IF(H80&lt;&gt;"",H80,"")))</f>
        <v/>
      </c>
      <c r="K80" s="24">
        <f>IF(OR(A80="",J80="",X80="Cancelado"),"",COUNTIFS($A$2:$A$111,A80,$J$2:$J$111,"&lt;"&amp;J80,$J$2:$J$111,"&lt;&gt;",$X$2:$X$111,"&lt;&gt;Cancelado")+COUNTIFS($A$2:A80,A80,$J$2:J80,J80,$X$2:X80,"&lt;&gt;Cancelado"))</f>
        <v/>
      </c>
      <c r="L80" s="25" t="n"/>
      <c r="M80" s="25" t="n"/>
      <c r="N80" s="25" t="n"/>
      <c r="O80" s="25" t="n"/>
      <c r="P80" s="24">
        <f>IF(E80="","",IF(L80&lt;&gt;"",L80,IFERROR(VLOOKUP(E80,'Parâmetros'!$A$2:$E$21,2,FALSE),"")))</f>
        <v/>
      </c>
      <c r="Q80" s="24">
        <f>IF(E80="","",IF(M80&lt;&gt;"",M80,IFERROR(VLOOKUP(E80,'Parâmetros'!$A$2:$E$21,3,FALSE),"")))</f>
        <v/>
      </c>
      <c r="R80" s="24">
        <f>IF(E80="","",IF(N80&lt;&gt;"",N80,IFERROR(VLOOKUP(E80,'Parâmetros'!$A$2:$E$21,4,FALSE),"")))</f>
        <v/>
      </c>
      <c r="S80" s="24">
        <f>IF(E80="","",IF(O80&lt;&gt;"",O80,IFERROR(VLOOKUP(E80,'Parâmetros'!$A$2:$E$21,5,FALSE),"")))</f>
        <v/>
      </c>
      <c r="T80" s="23">
        <f>IF(OR(J80="",P80=""),"",J80+P80/1440)</f>
        <v/>
      </c>
      <c r="U80" s="23">
        <f>IF(OR(T80="",Q80=""),"",T80+Q80/1440)</f>
        <v/>
      </c>
      <c r="V80" s="23">
        <f>IF(OR(U80="",R80=""),"",U80+R80/1440)</f>
        <v/>
      </c>
      <c r="W80" s="23">
        <f>IF(OR(V80="",S80=""),"",V80+S80/1440)</f>
        <v/>
      </c>
      <c r="X80" s="20" t="n"/>
      <c r="Y80" s="21" t="n"/>
      <c r="Z80" s="24">
        <f>IF(OR(H80="",I80=""),"",ROUND((I80-H80)*1440,0))</f>
        <v/>
      </c>
      <c r="AA80" s="26">
        <f>IF(A80="","",IF(B80="","Informar código",IF(COUNTIF($B$2:$B$111,B80)&gt;1,"Código duplicado",IF(X80="","Informar status",IF(X80="Cancelado","CANCELADO",IF(C80="","Informar cliente/código",IF(D80="","Informar profissional",IF(E80="","Informar serviço",IF(G80="","Informar cuba",IF(J80="","Informar horário",IF(OR(P80="",Q80="",R80="",S80=""),"Revisar durações",IF(OR(P80&lt;=0,Q80&lt;=0,R80&lt;=0,S80&lt;=0),"Duração inválida",IF(W80&gt;=1,"Término após 24:00",IF(AND(Z80&lt;&gt;"",Z80&gt;'Parâmetros'!$O$2),"Início atrasado","OK"))))))))))))))</f>
        <v/>
      </c>
      <c r="AB80" s="27">
        <f>IF(A80="","",IF(X80="Cancelado","IGNORADO",IF(OR(D80="",J80="",T80="",U80="",W80=""),"REVISAR",IF(SUMPRODUCT(($A$2:$A$111=A80)*($D$2:$D$111=D80)*($X$2:$X$111&lt;&gt;"Cancelado")*(ROW($A$2:$A$111)&lt;&gt;ROW())*($J$2:$J$111&lt;&gt;"")*($T$2:$T$111&lt;&gt;"")*($J$2:$J$111&lt;T80)*($T$2:$T$111&gt;J80))+SUMPRODUCT(($A$2:$A$111=A80)*($D$2:$D$111=D80)*($X$2:$X$111&lt;&gt;"Cancelado")*(ROW($A$2:$A$111)&lt;&gt;ROW())*($U$2:$U$111&lt;&gt;"")*($W$2:$W$111&lt;&gt;"")*($U$2:$U$111&lt;T80)*($W$2:$W$111&gt;J80))+SUMPRODUCT(($A$2:$A$111=A80)*($D$2:$D$111=D80)*($X$2:$X$111&lt;&gt;"Cancelado")*(ROW($A$2:$A$111)&lt;&gt;ROW())*($J$2:$J$111&lt;&gt;"")*($T$2:$T$111&lt;&gt;"")*($J$2:$J$111&lt;W80)*($T$2:$T$111&gt;U80))+SUMPRODUCT(($A$2:$A$111=A80)*($D$2:$D$111=D80)*($X$2:$X$111&lt;&gt;"Cancelado")*(ROW($A$2:$A$111)&lt;&gt;ROW())*($U$2:$U$111&lt;&gt;"")*($W$2:$W$111&lt;&gt;"")*($U$2:$U$111&lt;W80)*($W$2:$W$111&gt;U80))&gt;0,"CONFLITO","OK"))))</f>
        <v/>
      </c>
      <c r="AC80" s="27">
        <f>IF(A80="","",IF(X80="Cancelado","IGNORADO",IF(G80="","REVISAR",IF(OR(U80="",V80=""),"REVISAR",IF(SUMPRODUCT(($A$2:$A$111=A80)*($G$2:$G$111=G80)*($X$2:$X$111&lt;&gt;"Cancelado")*(ROW($A$2:$A$111)&lt;&gt;ROW())*($U$2:$U$111&lt;&gt;"")*($V$2:$V$111&lt;&gt;"")*($U$2:$U$111&lt;V80)*($V$2:$V$111&gt;U80))&gt;0,"CONFLITO","OK")))))</f>
        <v/>
      </c>
    </row>
    <row r="81" ht="23" customHeight="1">
      <c r="A81" s="19" t="n"/>
      <c r="B81" s="20" t="n"/>
      <c r="C81" s="21" t="n"/>
      <c r="D81" s="20" t="n"/>
      <c r="E81" s="21" t="n"/>
      <c r="F81" s="21" t="n"/>
      <c r="G81" s="20" t="n"/>
      <c r="H81" s="22" t="n"/>
      <c r="I81" s="22" t="n"/>
      <c r="J81" s="23">
        <f>IF(A81="","",IF(I81&lt;&gt;"",I81,IF(H81&lt;&gt;"",H81,"")))</f>
        <v/>
      </c>
      <c r="K81" s="24">
        <f>IF(OR(A81="",J81="",X81="Cancelado"),"",COUNTIFS($A$2:$A$111,A81,$J$2:$J$111,"&lt;"&amp;J81,$J$2:$J$111,"&lt;&gt;",$X$2:$X$111,"&lt;&gt;Cancelado")+COUNTIFS($A$2:A81,A81,$J$2:J81,J81,$X$2:X81,"&lt;&gt;Cancelado"))</f>
        <v/>
      </c>
      <c r="L81" s="25" t="n"/>
      <c r="M81" s="25" t="n"/>
      <c r="N81" s="25" t="n"/>
      <c r="O81" s="25" t="n"/>
      <c r="P81" s="24">
        <f>IF(E81="","",IF(L81&lt;&gt;"",L81,IFERROR(VLOOKUP(E81,'Parâmetros'!$A$2:$E$21,2,FALSE),"")))</f>
        <v/>
      </c>
      <c r="Q81" s="24">
        <f>IF(E81="","",IF(M81&lt;&gt;"",M81,IFERROR(VLOOKUP(E81,'Parâmetros'!$A$2:$E$21,3,FALSE),"")))</f>
        <v/>
      </c>
      <c r="R81" s="24">
        <f>IF(E81="","",IF(N81&lt;&gt;"",N81,IFERROR(VLOOKUP(E81,'Parâmetros'!$A$2:$E$21,4,FALSE),"")))</f>
        <v/>
      </c>
      <c r="S81" s="24">
        <f>IF(E81="","",IF(O81&lt;&gt;"",O81,IFERROR(VLOOKUP(E81,'Parâmetros'!$A$2:$E$21,5,FALSE),"")))</f>
        <v/>
      </c>
      <c r="T81" s="23">
        <f>IF(OR(J81="",P81=""),"",J81+P81/1440)</f>
        <v/>
      </c>
      <c r="U81" s="23">
        <f>IF(OR(T81="",Q81=""),"",T81+Q81/1440)</f>
        <v/>
      </c>
      <c r="V81" s="23">
        <f>IF(OR(U81="",R81=""),"",U81+R81/1440)</f>
        <v/>
      </c>
      <c r="W81" s="23">
        <f>IF(OR(V81="",S81=""),"",V81+S81/1440)</f>
        <v/>
      </c>
      <c r="X81" s="20" t="n"/>
      <c r="Y81" s="21" t="n"/>
      <c r="Z81" s="24">
        <f>IF(OR(H81="",I81=""),"",ROUND((I81-H81)*1440,0))</f>
        <v/>
      </c>
      <c r="AA81" s="26">
        <f>IF(A81="","",IF(B81="","Informar código",IF(COUNTIF($B$2:$B$111,B81)&gt;1,"Código duplicado",IF(X81="","Informar status",IF(X81="Cancelado","CANCELADO",IF(C81="","Informar cliente/código",IF(D81="","Informar profissional",IF(E81="","Informar serviço",IF(G81="","Informar cuba",IF(J81="","Informar horário",IF(OR(P81="",Q81="",R81="",S81=""),"Revisar durações",IF(OR(P81&lt;=0,Q81&lt;=0,R81&lt;=0,S81&lt;=0),"Duração inválida",IF(W81&gt;=1,"Término após 24:00",IF(AND(Z81&lt;&gt;"",Z81&gt;'Parâmetros'!$O$2),"Início atrasado","OK"))))))))))))))</f>
        <v/>
      </c>
      <c r="AB81" s="27">
        <f>IF(A81="","",IF(X81="Cancelado","IGNORADO",IF(OR(D81="",J81="",T81="",U81="",W81=""),"REVISAR",IF(SUMPRODUCT(($A$2:$A$111=A81)*($D$2:$D$111=D81)*($X$2:$X$111&lt;&gt;"Cancelado")*(ROW($A$2:$A$111)&lt;&gt;ROW())*($J$2:$J$111&lt;&gt;"")*($T$2:$T$111&lt;&gt;"")*($J$2:$J$111&lt;T81)*($T$2:$T$111&gt;J81))+SUMPRODUCT(($A$2:$A$111=A81)*($D$2:$D$111=D81)*($X$2:$X$111&lt;&gt;"Cancelado")*(ROW($A$2:$A$111)&lt;&gt;ROW())*($U$2:$U$111&lt;&gt;"")*($W$2:$W$111&lt;&gt;"")*($U$2:$U$111&lt;T81)*($W$2:$W$111&gt;J81))+SUMPRODUCT(($A$2:$A$111=A81)*($D$2:$D$111=D81)*($X$2:$X$111&lt;&gt;"Cancelado")*(ROW($A$2:$A$111)&lt;&gt;ROW())*($J$2:$J$111&lt;&gt;"")*($T$2:$T$111&lt;&gt;"")*($J$2:$J$111&lt;W81)*($T$2:$T$111&gt;U81))+SUMPRODUCT(($A$2:$A$111=A81)*($D$2:$D$111=D81)*($X$2:$X$111&lt;&gt;"Cancelado")*(ROW($A$2:$A$111)&lt;&gt;ROW())*($U$2:$U$111&lt;&gt;"")*($W$2:$W$111&lt;&gt;"")*($U$2:$U$111&lt;W81)*($W$2:$W$111&gt;U81))&gt;0,"CONFLITO","OK"))))</f>
        <v/>
      </c>
      <c r="AC81" s="27">
        <f>IF(A81="","",IF(X81="Cancelado","IGNORADO",IF(G81="","REVISAR",IF(OR(U81="",V81=""),"REVISAR",IF(SUMPRODUCT(($A$2:$A$111=A81)*($G$2:$G$111=G81)*($X$2:$X$111&lt;&gt;"Cancelado")*(ROW($A$2:$A$111)&lt;&gt;ROW())*($U$2:$U$111&lt;&gt;"")*($V$2:$V$111&lt;&gt;"")*($U$2:$U$111&lt;V81)*($V$2:$V$111&gt;U81))&gt;0,"CONFLITO","OK")))))</f>
        <v/>
      </c>
    </row>
    <row r="82" ht="23" customHeight="1">
      <c r="A82" s="19" t="n"/>
      <c r="B82" s="20" t="n"/>
      <c r="C82" s="21" t="n"/>
      <c r="D82" s="20" t="n"/>
      <c r="E82" s="21" t="n"/>
      <c r="F82" s="21" t="n"/>
      <c r="G82" s="20" t="n"/>
      <c r="H82" s="22" t="n"/>
      <c r="I82" s="22" t="n"/>
      <c r="J82" s="23">
        <f>IF(A82="","",IF(I82&lt;&gt;"",I82,IF(H82&lt;&gt;"",H82,"")))</f>
        <v/>
      </c>
      <c r="K82" s="24">
        <f>IF(OR(A82="",J82="",X82="Cancelado"),"",COUNTIFS($A$2:$A$111,A82,$J$2:$J$111,"&lt;"&amp;J82,$J$2:$J$111,"&lt;&gt;",$X$2:$X$111,"&lt;&gt;Cancelado")+COUNTIFS($A$2:A82,A82,$J$2:J82,J82,$X$2:X82,"&lt;&gt;Cancelado"))</f>
        <v/>
      </c>
      <c r="L82" s="25" t="n"/>
      <c r="M82" s="25" t="n"/>
      <c r="N82" s="25" t="n"/>
      <c r="O82" s="25" t="n"/>
      <c r="P82" s="24">
        <f>IF(E82="","",IF(L82&lt;&gt;"",L82,IFERROR(VLOOKUP(E82,'Parâmetros'!$A$2:$E$21,2,FALSE),"")))</f>
        <v/>
      </c>
      <c r="Q82" s="24">
        <f>IF(E82="","",IF(M82&lt;&gt;"",M82,IFERROR(VLOOKUP(E82,'Parâmetros'!$A$2:$E$21,3,FALSE),"")))</f>
        <v/>
      </c>
      <c r="R82" s="24">
        <f>IF(E82="","",IF(N82&lt;&gt;"",N82,IFERROR(VLOOKUP(E82,'Parâmetros'!$A$2:$E$21,4,FALSE),"")))</f>
        <v/>
      </c>
      <c r="S82" s="24">
        <f>IF(E82="","",IF(O82&lt;&gt;"",O82,IFERROR(VLOOKUP(E82,'Parâmetros'!$A$2:$E$21,5,FALSE),"")))</f>
        <v/>
      </c>
      <c r="T82" s="23">
        <f>IF(OR(J82="",P82=""),"",J82+P82/1440)</f>
        <v/>
      </c>
      <c r="U82" s="23">
        <f>IF(OR(T82="",Q82=""),"",T82+Q82/1440)</f>
        <v/>
      </c>
      <c r="V82" s="23">
        <f>IF(OR(U82="",R82=""),"",U82+R82/1440)</f>
        <v/>
      </c>
      <c r="W82" s="23">
        <f>IF(OR(V82="",S82=""),"",V82+S82/1440)</f>
        <v/>
      </c>
      <c r="X82" s="20" t="n"/>
      <c r="Y82" s="21" t="n"/>
      <c r="Z82" s="24">
        <f>IF(OR(H82="",I82=""),"",ROUND((I82-H82)*1440,0))</f>
        <v/>
      </c>
      <c r="AA82" s="26">
        <f>IF(A82="","",IF(B82="","Informar código",IF(COUNTIF($B$2:$B$111,B82)&gt;1,"Código duplicado",IF(X82="","Informar status",IF(X82="Cancelado","CANCELADO",IF(C82="","Informar cliente/código",IF(D82="","Informar profissional",IF(E82="","Informar serviço",IF(G82="","Informar cuba",IF(J82="","Informar horário",IF(OR(P82="",Q82="",R82="",S82=""),"Revisar durações",IF(OR(P82&lt;=0,Q82&lt;=0,R82&lt;=0,S82&lt;=0),"Duração inválida",IF(W82&gt;=1,"Término após 24:00",IF(AND(Z82&lt;&gt;"",Z82&gt;'Parâmetros'!$O$2),"Início atrasado","OK"))))))))))))))</f>
        <v/>
      </c>
      <c r="AB82" s="27">
        <f>IF(A82="","",IF(X82="Cancelado","IGNORADO",IF(OR(D82="",J82="",T82="",U82="",W82=""),"REVISAR",IF(SUMPRODUCT(($A$2:$A$111=A82)*($D$2:$D$111=D82)*($X$2:$X$111&lt;&gt;"Cancelado")*(ROW($A$2:$A$111)&lt;&gt;ROW())*($J$2:$J$111&lt;&gt;"")*($T$2:$T$111&lt;&gt;"")*($J$2:$J$111&lt;T82)*($T$2:$T$111&gt;J82))+SUMPRODUCT(($A$2:$A$111=A82)*($D$2:$D$111=D82)*($X$2:$X$111&lt;&gt;"Cancelado")*(ROW($A$2:$A$111)&lt;&gt;ROW())*($U$2:$U$111&lt;&gt;"")*($W$2:$W$111&lt;&gt;"")*($U$2:$U$111&lt;T82)*($W$2:$W$111&gt;J82))+SUMPRODUCT(($A$2:$A$111=A82)*($D$2:$D$111=D82)*($X$2:$X$111&lt;&gt;"Cancelado")*(ROW($A$2:$A$111)&lt;&gt;ROW())*($J$2:$J$111&lt;&gt;"")*($T$2:$T$111&lt;&gt;"")*($J$2:$J$111&lt;W82)*($T$2:$T$111&gt;U82))+SUMPRODUCT(($A$2:$A$111=A82)*($D$2:$D$111=D82)*($X$2:$X$111&lt;&gt;"Cancelado")*(ROW($A$2:$A$111)&lt;&gt;ROW())*($U$2:$U$111&lt;&gt;"")*($W$2:$W$111&lt;&gt;"")*($U$2:$U$111&lt;W82)*($W$2:$W$111&gt;U82))&gt;0,"CONFLITO","OK"))))</f>
        <v/>
      </c>
      <c r="AC82" s="27">
        <f>IF(A82="","",IF(X82="Cancelado","IGNORADO",IF(G82="","REVISAR",IF(OR(U82="",V82=""),"REVISAR",IF(SUMPRODUCT(($A$2:$A$111=A82)*($G$2:$G$111=G82)*($X$2:$X$111&lt;&gt;"Cancelado")*(ROW($A$2:$A$111)&lt;&gt;ROW())*($U$2:$U$111&lt;&gt;"")*($V$2:$V$111&lt;&gt;"")*($U$2:$U$111&lt;V82)*($V$2:$V$111&gt;U82))&gt;0,"CONFLITO","OK")))))</f>
        <v/>
      </c>
    </row>
    <row r="83" ht="23" customHeight="1">
      <c r="A83" s="19" t="n"/>
      <c r="B83" s="20" t="n"/>
      <c r="C83" s="21" t="n"/>
      <c r="D83" s="20" t="n"/>
      <c r="E83" s="21" t="n"/>
      <c r="F83" s="21" t="n"/>
      <c r="G83" s="20" t="n"/>
      <c r="H83" s="22" t="n"/>
      <c r="I83" s="22" t="n"/>
      <c r="J83" s="23">
        <f>IF(A83="","",IF(I83&lt;&gt;"",I83,IF(H83&lt;&gt;"",H83,"")))</f>
        <v/>
      </c>
      <c r="K83" s="24">
        <f>IF(OR(A83="",J83="",X83="Cancelado"),"",COUNTIFS($A$2:$A$111,A83,$J$2:$J$111,"&lt;"&amp;J83,$J$2:$J$111,"&lt;&gt;",$X$2:$X$111,"&lt;&gt;Cancelado")+COUNTIFS($A$2:A83,A83,$J$2:J83,J83,$X$2:X83,"&lt;&gt;Cancelado"))</f>
        <v/>
      </c>
      <c r="L83" s="25" t="n"/>
      <c r="M83" s="25" t="n"/>
      <c r="N83" s="25" t="n"/>
      <c r="O83" s="25" t="n"/>
      <c r="P83" s="24">
        <f>IF(E83="","",IF(L83&lt;&gt;"",L83,IFERROR(VLOOKUP(E83,'Parâmetros'!$A$2:$E$21,2,FALSE),"")))</f>
        <v/>
      </c>
      <c r="Q83" s="24">
        <f>IF(E83="","",IF(M83&lt;&gt;"",M83,IFERROR(VLOOKUP(E83,'Parâmetros'!$A$2:$E$21,3,FALSE),"")))</f>
        <v/>
      </c>
      <c r="R83" s="24">
        <f>IF(E83="","",IF(N83&lt;&gt;"",N83,IFERROR(VLOOKUP(E83,'Parâmetros'!$A$2:$E$21,4,FALSE),"")))</f>
        <v/>
      </c>
      <c r="S83" s="24">
        <f>IF(E83="","",IF(O83&lt;&gt;"",O83,IFERROR(VLOOKUP(E83,'Parâmetros'!$A$2:$E$21,5,FALSE),"")))</f>
        <v/>
      </c>
      <c r="T83" s="23">
        <f>IF(OR(J83="",P83=""),"",J83+P83/1440)</f>
        <v/>
      </c>
      <c r="U83" s="23">
        <f>IF(OR(T83="",Q83=""),"",T83+Q83/1440)</f>
        <v/>
      </c>
      <c r="V83" s="23">
        <f>IF(OR(U83="",R83=""),"",U83+R83/1440)</f>
        <v/>
      </c>
      <c r="W83" s="23">
        <f>IF(OR(V83="",S83=""),"",V83+S83/1440)</f>
        <v/>
      </c>
      <c r="X83" s="20" t="n"/>
      <c r="Y83" s="21" t="n"/>
      <c r="Z83" s="24">
        <f>IF(OR(H83="",I83=""),"",ROUND((I83-H83)*1440,0))</f>
        <v/>
      </c>
      <c r="AA83" s="26">
        <f>IF(A83="","",IF(B83="","Informar código",IF(COUNTIF($B$2:$B$111,B83)&gt;1,"Código duplicado",IF(X83="","Informar status",IF(X83="Cancelado","CANCELADO",IF(C83="","Informar cliente/código",IF(D83="","Informar profissional",IF(E83="","Informar serviço",IF(G83="","Informar cuba",IF(J83="","Informar horário",IF(OR(P83="",Q83="",R83="",S83=""),"Revisar durações",IF(OR(P83&lt;=0,Q83&lt;=0,R83&lt;=0,S83&lt;=0),"Duração inválida",IF(W83&gt;=1,"Término após 24:00",IF(AND(Z83&lt;&gt;"",Z83&gt;'Parâmetros'!$O$2),"Início atrasado","OK"))))))))))))))</f>
        <v/>
      </c>
      <c r="AB83" s="27">
        <f>IF(A83="","",IF(X83="Cancelado","IGNORADO",IF(OR(D83="",J83="",T83="",U83="",W83=""),"REVISAR",IF(SUMPRODUCT(($A$2:$A$111=A83)*($D$2:$D$111=D83)*($X$2:$X$111&lt;&gt;"Cancelado")*(ROW($A$2:$A$111)&lt;&gt;ROW())*($J$2:$J$111&lt;&gt;"")*($T$2:$T$111&lt;&gt;"")*($J$2:$J$111&lt;T83)*($T$2:$T$111&gt;J83))+SUMPRODUCT(($A$2:$A$111=A83)*($D$2:$D$111=D83)*($X$2:$X$111&lt;&gt;"Cancelado")*(ROW($A$2:$A$111)&lt;&gt;ROW())*($U$2:$U$111&lt;&gt;"")*($W$2:$W$111&lt;&gt;"")*($U$2:$U$111&lt;T83)*($W$2:$W$111&gt;J83))+SUMPRODUCT(($A$2:$A$111=A83)*($D$2:$D$111=D83)*($X$2:$X$111&lt;&gt;"Cancelado")*(ROW($A$2:$A$111)&lt;&gt;ROW())*($J$2:$J$111&lt;&gt;"")*($T$2:$T$111&lt;&gt;"")*($J$2:$J$111&lt;W83)*($T$2:$T$111&gt;U83))+SUMPRODUCT(($A$2:$A$111=A83)*($D$2:$D$111=D83)*($X$2:$X$111&lt;&gt;"Cancelado")*(ROW($A$2:$A$111)&lt;&gt;ROW())*($U$2:$U$111&lt;&gt;"")*($W$2:$W$111&lt;&gt;"")*($U$2:$U$111&lt;W83)*($W$2:$W$111&gt;U83))&gt;0,"CONFLITO","OK"))))</f>
        <v/>
      </c>
      <c r="AC83" s="27">
        <f>IF(A83="","",IF(X83="Cancelado","IGNORADO",IF(G83="","REVISAR",IF(OR(U83="",V83=""),"REVISAR",IF(SUMPRODUCT(($A$2:$A$111=A83)*($G$2:$G$111=G83)*($X$2:$X$111&lt;&gt;"Cancelado")*(ROW($A$2:$A$111)&lt;&gt;ROW())*($U$2:$U$111&lt;&gt;"")*($V$2:$V$111&lt;&gt;"")*($U$2:$U$111&lt;V83)*($V$2:$V$111&gt;U83))&gt;0,"CONFLITO","OK")))))</f>
        <v/>
      </c>
    </row>
    <row r="84" ht="23" customHeight="1">
      <c r="A84" s="19" t="n"/>
      <c r="B84" s="20" t="n"/>
      <c r="C84" s="21" t="n"/>
      <c r="D84" s="20" t="n"/>
      <c r="E84" s="21" t="n"/>
      <c r="F84" s="21" t="n"/>
      <c r="G84" s="20" t="n"/>
      <c r="H84" s="22" t="n"/>
      <c r="I84" s="22" t="n"/>
      <c r="J84" s="23">
        <f>IF(A84="","",IF(I84&lt;&gt;"",I84,IF(H84&lt;&gt;"",H84,"")))</f>
        <v/>
      </c>
      <c r="K84" s="24">
        <f>IF(OR(A84="",J84="",X84="Cancelado"),"",COUNTIFS($A$2:$A$111,A84,$J$2:$J$111,"&lt;"&amp;J84,$J$2:$J$111,"&lt;&gt;",$X$2:$X$111,"&lt;&gt;Cancelado")+COUNTIFS($A$2:A84,A84,$J$2:J84,J84,$X$2:X84,"&lt;&gt;Cancelado"))</f>
        <v/>
      </c>
      <c r="L84" s="25" t="n"/>
      <c r="M84" s="25" t="n"/>
      <c r="N84" s="25" t="n"/>
      <c r="O84" s="25" t="n"/>
      <c r="P84" s="24">
        <f>IF(E84="","",IF(L84&lt;&gt;"",L84,IFERROR(VLOOKUP(E84,'Parâmetros'!$A$2:$E$21,2,FALSE),"")))</f>
        <v/>
      </c>
      <c r="Q84" s="24">
        <f>IF(E84="","",IF(M84&lt;&gt;"",M84,IFERROR(VLOOKUP(E84,'Parâmetros'!$A$2:$E$21,3,FALSE),"")))</f>
        <v/>
      </c>
      <c r="R84" s="24">
        <f>IF(E84="","",IF(N84&lt;&gt;"",N84,IFERROR(VLOOKUP(E84,'Parâmetros'!$A$2:$E$21,4,FALSE),"")))</f>
        <v/>
      </c>
      <c r="S84" s="24">
        <f>IF(E84="","",IF(O84&lt;&gt;"",O84,IFERROR(VLOOKUP(E84,'Parâmetros'!$A$2:$E$21,5,FALSE),"")))</f>
        <v/>
      </c>
      <c r="T84" s="23">
        <f>IF(OR(J84="",P84=""),"",J84+P84/1440)</f>
        <v/>
      </c>
      <c r="U84" s="23">
        <f>IF(OR(T84="",Q84=""),"",T84+Q84/1440)</f>
        <v/>
      </c>
      <c r="V84" s="23">
        <f>IF(OR(U84="",R84=""),"",U84+R84/1440)</f>
        <v/>
      </c>
      <c r="W84" s="23">
        <f>IF(OR(V84="",S84=""),"",V84+S84/1440)</f>
        <v/>
      </c>
      <c r="X84" s="20" t="n"/>
      <c r="Y84" s="21" t="n"/>
      <c r="Z84" s="24">
        <f>IF(OR(H84="",I84=""),"",ROUND((I84-H84)*1440,0))</f>
        <v/>
      </c>
      <c r="AA84" s="26">
        <f>IF(A84="","",IF(B84="","Informar código",IF(COUNTIF($B$2:$B$111,B84)&gt;1,"Código duplicado",IF(X84="","Informar status",IF(X84="Cancelado","CANCELADO",IF(C84="","Informar cliente/código",IF(D84="","Informar profissional",IF(E84="","Informar serviço",IF(G84="","Informar cuba",IF(J84="","Informar horário",IF(OR(P84="",Q84="",R84="",S84=""),"Revisar durações",IF(OR(P84&lt;=0,Q84&lt;=0,R84&lt;=0,S84&lt;=0),"Duração inválida",IF(W84&gt;=1,"Término após 24:00",IF(AND(Z84&lt;&gt;"",Z84&gt;'Parâmetros'!$O$2),"Início atrasado","OK"))))))))))))))</f>
        <v/>
      </c>
      <c r="AB84" s="27">
        <f>IF(A84="","",IF(X84="Cancelado","IGNORADO",IF(OR(D84="",J84="",T84="",U84="",W84=""),"REVISAR",IF(SUMPRODUCT(($A$2:$A$111=A84)*($D$2:$D$111=D84)*($X$2:$X$111&lt;&gt;"Cancelado")*(ROW($A$2:$A$111)&lt;&gt;ROW())*($J$2:$J$111&lt;&gt;"")*($T$2:$T$111&lt;&gt;"")*($J$2:$J$111&lt;T84)*($T$2:$T$111&gt;J84))+SUMPRODUCT(($A$2:$A$111=A84)*($D$2:$D$111=D84)*($X$2:$X$111&lt;&gt;"Cancelado")*(ROW($A$2:$A$111)&lt;&gt;ROW())*($U$2:$U$111&lt;&gt;"")*($W$2:$W$111&lt;&gt;"")*($U$2:$U$111&lt;T84)*($W$2:$W$111&gt;J84))+SUMPRODUCT(($A$2:$A$111=A84)*($D$2:$D$111=D84)*($X$2:$X$111&lt;&gt;"Cancelado")*(ROW($A$2:$A$111)&lt;&gt;ROW())*($J$2:$J$111&lt;&gt;"")*($T$2:$T$111&lt;&gt;"")*($J$2:$J$111&lt;W84)*($T$2:$T$111&gt;U84))+SUMPRODUCT(($A$2:$A$111=A84)*($D$2:$D$111=D84)*($X$2:$X$111&lt;&gt;"Cancelado")*(ROW($A$2:$A$111)&lt;&gt;ROW())*($U$2:$U$111&lt;&gt;"")*($W$2:$W$111&lt;&gt;"")*($U$2:$U$111&lt;W84)*($W$2:$W$111&gt;U84))&gt;0,"CONFLITO","OK"))))</f>
        <v/>
      </c>
      <c r="AC84" s="27">
        <f>IF(A84="","",IF(X84="Cancelado","IGNORADO",IF(G84="","REVISAR",IF(OR(U84="",V84=""),"REVISAR",IF(SUMPRODUCT(($A$2:$A$111=A84)*($G$2:$G$111=G84)*($X$2:$X$111&lt;&gt;"Cancelado")*(ROW($A$2:$A$111)&lt;&gt;ROW())*($U$2:$U$111&lt;&gt;"")*($V$2:$V$111&lt;&gt;"")*($U$2:$U$111&lt;V84)*($V$2:$V$111&gt;U84))&gt;0,"CONFLITO","OK")))))</f>
        <v/>
      </c>
    </row>
    <row r="85" ht="23" customHeight="1">
      <c r="A85" s="19" t="n"/>
      <c r="B85" s="20" t="n"/>
      <c r="C85" s="21" t="n"/>
      <c r="D85" s="20" t="n"/>
      <c r="E85" s="21" t="n"/>
      <c r="F85" s="21" t="n"/>
      <c r="G85" s="20" t="n"/>
      <c r="H85" s="22" t="n"/>
      <c r="I85" s="22" t="n"/>
      <c r="J85" s="23">
        <f>IF(A85="","",IF(I85&lt;&gt;"",I85,IF(H85&lt;&gt;"",H85,"")))</f>
        <v/>
      </c>
      <c r="K85" s="24">
        <f>IF(OR(A85="",J85="",X85="Cancelado"),"",COUNTIFS($A$2:$A$111,A85,$J$2:$J$111,"&lt;"&amp;J85,$J$2:$J$111,"&lt;&gt;",$X$2:$X$111,"&lt;&gt;Cancelado")+COUNTIFS($A$2:A85,A85,$J$2:J85,J85,$X$2:X85,"&lt;&gt;Cancelado"))</f>
        <v/>
      </c>
      <c r="L85" s="25" t="n"/>
      <c r="M85" s="25" t="n"/>
      <c r="N85" s="25" t="n"/>
      <c r="O85" s="25" t="n"/>
      <c r="P85" s="24">
        <f>IF(E85="","",IF(L85&lt;&gt;"",L85,IFERROR(VLOOKUP(E85,'Parâmetros'!$A$2:$E$21,2,FALSE),"")))</f>
        <v/>
      </c>
      <c r="Q85" s="24">
        <f>IF(E85="","",IF(M85&lt;&gt;"",M85,IFERROR(VLOOKUP(E85,'Parâmetros'!$A$2:$E$21,3,FALSE),"")))</f>
        <v/>
      </c>
      <c r="R85" s="24">
        <f>IF(E85="","",IF(N85&lt;&gt;"",N85,IFERROR(VLOOKUP(E85,'Parâmetros'!$A$2:$E$21,4,FALSE),"")))</f>
        <v/>
      </c>
      <c r="S85" s="24">
        <f>IF(E85="","",IF(O85&lt;&gt;"",O85,IFERROR(VLOOKUP(E85,'Parâmetros'!$A$2:$E$21,5,FALSE),"")))</f>
        <v/>
      </c>
      <c r="T85" s="23">
        <f>IF(OR(J85="",P85=""),"",J85+P85/1440)</f>
        <v/>
      </c>
      <c r="U85" s="23">
        <f>IF(OR(T85="",Q85=""),"",T85+Q85/1440)</f>
        <v/>
      </c>
      <c r="V85" s="23">
        <f>IF(OR(U85="",R85=""),"",U85+R85/1440)</f>
        <v/>
      </c>
      <c r="W85" s="23">
        <f>IF(OR(V85="",S85=""),"",V85+S85/1440)</f>
        <v/>
      </c>
      <c r="X85" s="20" t="n"/>
      <c r="Y85" s="21" t="n"/>
      <c r="Z85" s="24">
        <f>IF(OR(H85="",I85=""),"",ROUND((I85-H85)*1440,0))</f>
        <v/>
      </c>
      <c r="AA85" s="26">
        <f>IF(A85="","",IF(B85="","Informar código",IF(COUNTIF($B$2:$B$111,B85)&gt;1,"Código duplicado",IF(X85="","Informar status",IF(X85="Cancelado","CANCELADO",IF(C85="","Informar cliente/código",IF(D85="","Informar profissional",IF(E85="","Informar serviço",IF(G85="","Informar cuba",IF(J85="","Informar horário",IF(OR(P85="",Q85="",R85="",S85=""),"Revisar durações",IF(OR(P85&lt;=0,Q85&lt;=0,R85&lt;=0,S85&lt;=0),"Duração inválida",IF(W85&gt;=1,"Término após 24:00",IF(AND(Z85&lt;&gt;"",Z85&gt;'Parâmetros'!$O$2),"Início atrasado","OK"))))))))))))))</f>
        <v/>
      </c>
      <c r="AB85" s="27">
        <f>IF(A85="","",IF(X85="Cancelado","IGNORADO",IF(OR(D85="",J85="",T85="",U85="",W85=""),"REVISAR",IF(SUMPRODUCT(($A$2:$A$111=A85)*($D$2:$D$111=D85)*($X$2:$X$111&lt;&gt;"Cancelado")*(ROW($A$2:$A$111)&lt;&gt;ROW())*($J$2:$J$111&lt;&gt;"")*($T$2:$T$111&lt;&gt;"")*($J$2:$J$111&lt;T85)*($T$2:$T$111&gt;J85))+SUMPRODUCT(($A$2:$A$111=A85)*($D$2:$D$111=D85)*($X$2:$X$111&lt;&gt;"Cancelado")*(ROW($A$2:$A$111)&lt;&gt;ROW())*($U$2:$U$111&lt;&gt;"")*($W$2:$W$111&lt;&gt;"")*($U$2:$U$111&lt;T85)*($W$2:$W$111&gt;J85))+SUMPRODUCT(($A$2:$A$111=A85)*($D$2:$D$111=D85)*($X$2:$X$111&lt;&gt;"Cancelado")*(ROW($A$2:$A$111)&lt;&gt;ROW())*($J$2:$J$111&lt;&gt;"")*($T$2:$T$111&lt;&gt;"")*($J$2:$J$111&lt;W85)*($T$2:$T$111&gt;U85))+SUMPRODUCT(($A$2:$A$111=A85)*($D$2:$D$111=D85)*($X$2:$X$111&lt;&gt;"Cancelado")*(ROW($A$2:$A$111)&lt;&gt;ROW())*($U$2:$U$111&lt;&gt;"")*($W$2:$W$111&lt;&gt;"")*($U$2:$U$111&lt;W85)*($W$2:$W$111&gt;U85))&gt;0,"CONFLITO","OK"))))</f>
        <v/>
      </c>
      <c r="AC85" s="27">
        <f>IF(A85="","",IF(X85="Cancelado","IGNORADO",IF(G85="","REVISAR",IF(OR(U85="",V85=""),"REVISAR",IF(SUMPRODUCT(($A$2:$A$111=A85)*($G$2:$G$111=G85)*($X$2:$X$111&lt;&gt;"Cancelado")*(ROW($A$2:$A$111)&lt;&gt;ROW())*($U$2:$U$111&lt;&gt;"")*($V$2:$V$111&lt;&gt;"")*($U$2:$U$111&lt;V85)*($V$2:$V$111&gt;U85))&gt;0,"CONFLITO","OK")))))</f>
        <v/>
      </c>
    </row>
    <row r="86" ht="23" customHeight="1">
      <c r="A86" s="19" t="n"/>
      <c r="B86" s="20" t="n"/>
      <c r="C86" s="21" t="n"/>
      <c r="D86" s="20" t="n"/>
      <c r="E86" s="21" t="n"/>
      <c r="F86" s="21" t="n"/>
      <c r="G86" s="20" t="n"/>
      <c r="H86" s="22" t="n"/>
      <c r="I86" s="22" t="n"/>
      <c r="J86" s="23">
        <f>IF(A86="","",IF(I86&lt;&gt;"",I86,IF(H86&lt;&gt;"",H86,"")))</f>
        <v/>
      </c>
      <c r="K86" s="24">
        <f>IF(OR(A86="",J86="",X86="Cancelado"),"",COUNTIFS($A$2:$A$111,A86,$J$2:$J$111,"&lt;"&amp;J86,$J$2:$J$111,"&lt;&gt;",$X$2:$X$111,"&lt;&gt;Cancelado")+COUNTIFS($A$2:A86,A86,$J$2:J86,J86,$X$2:X86,"&lt;&gt;Cancelado"))</f>
        <v/>
      </c>
      <c r="L86" s="25" t="n"/>
      <c r="M86" s="25" t="n"/>
      <c r="N86" s="25" t="n"/>
      <c r="O86" s="25" t="n"/>
      <c r="P86" s="24">
        <f>IF(E86="","",IF(L86&lt;&gt;"",L86,IFERROR(VLOOKUP(E86,'Parâmetros'!$A$2:$E$21,2,FALSE),"")))</f>
        <v/>
      </c>
      <c r="Q86" s="24">
        <f>IF(E86="","",IF(M86&lt;&gt;"",M86,IFERROR(VLOOKUP(E86,'Parâmetros'!$A$2:$E$21,3,FALSE),"")))</f>
        <v/>
      </c>
      <c r="R86" s="24">
        <f>IF(E86="","",IF(N86&lt;&gt;"",N86,IFERROR(VLOOKUP(E86,'Parâmetros'!$A$2:$E$21,4,FALSE),"")))</f>
        <v/>
      </c>
      <c r="S86" s="24">
        <f>IF(E86="","",IF(O86&lt;&gt;"",O86,IFERROR(VLOOKUP(E86,'Parâmetros'!$A$2:$E$21,5,FALSE),"")))</f>
        <v/>
      </c>
      <c r="T86" s="23">
        <f>IF(OR(J86="",P86=""),"",J86+P86/1440)</f>
        <v/>
      </c>
      <c r="U86" s="23">
        <f>IF(OR(T86="",Q86=""),"",T86+Q86/1440)</f>
        <v/>
      </c>
      <c r="V86" s="23">
        <f>IF(OR(U86="",R86=""),"",U86+R86/1440)</f>
        <v/>
      </c>
      <c r="W86" s="23">
        <f>IF(OR(V86="",S86=""),"",V86+S86/1440)</f>
        <v/>
      </c>
      <c r="X86" s="20" t="n"/>
      <c r="Y86" s="21" t="n"/>
      <c r="Z86" s="24">
        <f>IF(OR(H86="",I86=""),"",ROUND((I86-H86)*1440,0))</f>
        <v/>
      </c>
      <c r="AA86" s="26">
        <f>IF(A86="","",IF(B86="","Informar código",IF(COUNTIF($B$2:$B$111,B86)&gt;1,"Código duplicado",IF(X86="","Informar status",IF(X86="Cancelado","CANCELADO",IF(C86="","Informar cliente/código",IF(D86="","Informar profissional",IF(E86="","Informar serviço",IF(G86="","Informar cuba",IF(J86="","Informar horário",IF(OR(P86="",Q86="",R86="",S86=""),"Revisar durações",IF(OR(P86&lt;=0,Q86&lt;=0,R86&lt;=0,S86&lt;=0),"Duração inválida",IF(W86&gt;=1,"Término após 24:00",IF(AND(Z86&lt;&gt;"",Z86&gt;'Parâmetros'!$O$2),"Início atrasado","OK"))))))))))))))</f>
        <v/>
      </c>
      <c r="AB86" s="27">
        <f>IF(A86="","",IF(X86="Cancelado","IGNORADO",IF(OR(D86="",J86="",T86="",U86="",W86=""),"REVISAR",IF(SUMPRODUCT(($A$2:$A$111=A86)*($D$2:$D$111=D86)*($X$2:$X$111&lt;&gt;"Cancelado")*(ROW($A$2:$A$111)&lt;&gt;ROW())*($J$2:$J$111&lt;&gt;"")*($T$2:$T$111&lt;&gt;"")*($J$2:$J$111&lt;T86)*($T$2:$T$111&gt;J86))+SUMPRODUCT(($A$2:$A$111=A86)*($D$2:$D$111=D86)*($X$2:$X$111&lt;&gt;"Cancelado")*(ROW($A$2:$A$111)&lt;&gt;ROW())*($U$2:$U$111&lt;&gt;"")*($W$2:$W$111&lt;&gt;"")*($U$2:$U$111&lt;T86)*($W$2:$W$111&gt;J86))+SUMPRODUCT(($A$2:$A$111=A86)*($D$2:$D$111=D86)*($X$2:$X$111&lt;&gt;"Cancelado")*(ROW($A$2:$A$111)&lt;&gt;ROW())*($J$2:$J$111&lt;&gt;"")*($T$2:$T$111&lt;&gt;"")*($J$2:$J$111&lt;W86)*($T$2:$T$111&gt;U86))+SUMPRODUCT(($A$2:$A$111=A86)*($D$2:$D$111=D86)*($X$2:$X$111&lt;&gt;"Cancelado")*(ROW($A$2:$A$111)&lt;&gt;ROW())*($U$2:$U$111&lt;&gt;"")*($W$2:$W$111&lt;&gt;"")*($U$2:$U$111&lt;W86)*($W$2:$W$111&gt;U86))&gt;0,"CONFLITO","OK"))))</f>
        <v/>
      </c>
      <c r="AC86" s="27">
        <f>IF(A86="","",IF(X86="Cancelado","IGNORADO",IF(G86="","REVISAR",IF(OR(U86="",V86=""),"REVISAR",IF(SUMPRODUCT(($A$2:$A$111=A86)*($G$2:$G$111=G86)*($X$2:$X$111&lt;&gt;"Cancelado")*(ROW($A$2:$A$111)&lt;&gt;ROW())*($U$2:$U$111&lt;&gt;"")*($V$2:$V$111&lt;&gt;"")*($U$2:$U$111&lt;V86)*($V$2:$V$111&gt;U86))&gt;0,"CONFLITO","OK")))))</f>
        <v/>
      </c>
    </row>
    <row r="87" ht="23" customHeight="1">
      <c r="A87" s="19" t="n"/>
      <c r="B87" s="20" t="n"/>
      <c r="C87" s="21" t="n"/>
      <c r="D87" s="20" t="n"/>
      <c r="E87" s="21" t="n"/>
      <c r="F87" s="21" t="n"/>
      <c r="G87" s="20" t="n"/>
      <c r="H87" s="22" t="n"/>
      <c r="I87" s="22" t="n"/>
      <c r="J87" s="23">
        <f>IF(A87="","",IF(I87&lt;&gt;"",I87,IF(H87&lt;&gt;"",H87,"")))</f>
        <v/>
      </c>
      <c r="K87" s="24">
        <f>IF(OR(A87="",J87="",X87="Cancelado"),"",COUNTIFS($A$2:$A$111,A87,$J$2:$J$111,"&lt;"&amp;J87,$J$2:$J$111,"&lt;&gt;",$X$2:$X$111,"&lt;&gt;Cancelado")+COUNTIFS($A$2:A87,A87,$J$2:J87,J87,$X$2:X87,"&lt;&gt;Cancelado"))</f>
        <v/>
      </c>
      <c r="L87" s="25" t="n"/>
      <c r="M87" s="25" t="n"/>
      <c r="N87" s="25" t="n"/>
      <c r="O87" s="25" t="n"/>
      <c r="P87" s="24">
        <f>IF(E87="","",IF(L87&lt;&gt;"",L87,IFERROR(VLOOKUP(E87,'Parâmetros'!$A$2:$E$21,2,FALSE),"")))</f>
        <v/>
      </c>
      <c r="Q87" s="24">
        <f>IF(E87="","",IF(M87&lt;&gt;"",M87,IFERROR(VLOOKUP(E87,'Parâmetros'!$A$2:$E$21,3,FALSE),"")))</f>
        <v/>
      </c>
      <c r="R87" s="24">
        <f>IF(E87="","",IF(N87&lt;&gt;"",N87,IFERROR(VLOOKUP(E87,'Parâmetros'!$A$2:$E$21,4,FALSE),"")))</f>
        <v/>
      </c>
      <c r="S87" s="24">
        <f>IF(E87="","",IF(O87&lt;&gt;"",O87,IFERROR(VLOOKUP(E87,'Parâmetros'!$A$2:$E$21,5,FALSE),"")))</f>
        <v/>
      </c>
      <c r="T87" s="23">
        <f>IF(OR(J87="",P87=""),"",J87+P87/1440)</f>
        <v/>
      </c>
      <c r="U87" s="23">
        <f>IF(OR(T87="",Q87=""),"",T87+Q87/1440)</f>
        <v/>
      </c>
      <c r="V87" s="23">
        <f>IF(OR(U87="",R87=""),"",U87+R87/1440)</f>
        <v/>
      </c>
      <c r="W87" s="23">
        <f>IF(OR(V87="",S87=""),"",V87+S87/1440)</f>
        <v/>
      </c>
      <c r="X87" s="20" t="n"/>
      <c r="Y87" s="21" t="n"/>
      <c r="Z87" s="24">
        <f>IF(OR(H87="",I87=""),"",ROUND((I87-H87)*1440,0))</f>
        <v/>
      </c>
      <c r="AA87" s="26">
        <f>IF(A87="","",IF(B87="","Informar código",IF(COUNTIF($B$2:$B$111,B87)&gt;1,"Código duplicado",IF(X87="","Informar status",IF(X87="Cancelado","CANCELADO",IF(C87="","Informar cliente/código",IF(D87="","Informar profissional",IF(E87="","Informar serviço",IF(G87="","Informar cuba",IF(J87="","Informar horário",IF(OR(P87="",Q87="",R87="",S87=""),"Revisar durações",IF(OR(P87&lt;=0,Q87&lt;=0,R87&lt;=0,S87&lt;=0),"Duração inválida",IF(W87&gt;=1,"Término após 24:00",IF(AND(Z87&lt;&gt;"",Z87&gt;'Parâmetros'!$O$2),"Início atrasado","OK"))))))))))))))</f>
        <v/>
      </c>
      <c r="AB87" s="27">
        <f>IF(A87="","",IF(X87="Cancelado","IGNORADO",IF(OR(D87="",J87="",T87="",U87="",W87=""),"REVISAR",IF(SUMPRODUCT(($A$2:$A$111=A87)*($D$2:$D$111=D87)*($X$2:$X$111&lt;&gt;"Cancelado")*(ROW($A$2:$A$111)&lt;&gt;ROW())*($J$2:$J$111&lt;&gt;"")*($T$2:$T$111&lt;&gt;"")*($J$2:$J$111&lt;T87)*($T$2:$T$111&gt;J87))+SUMPRODUCT(($A$2:$A$111=A87)*($D$2:$D$111=D87)*($X$2:$X$111&lt;&gt;"Cancelado")*(ROW($A$2:$A$111)&lt;&gt;ROW())*($U$2:$U$111&lt;&gt;"")*($W$2:$W$111&lt;&gt;"")*($U$2:$U$111&lt;T87)*($W$2:$W$111&gt;J87))+SUMPRODUCT(($A$2:$A$111=A87)*($D$2:$D$111=D87)*($X$2:$X$111&lt;&gt;"Cancelado")*(ROW($A$2:$A$111)&lt;&gt;ROW())*($J$2:$J$111&lt;&gt;"")*($T$2:$T$111&lt;&gt;"")*($J$2:$J$111&lt;W87)*($T$2:$T$111&gt;U87))+SUMPRODUCT(($A$2:$A$111=A87)*($D$2:$D$111=D87)*($X$2:$X$111&lt;&gt;"Cancelado")*(ROW($A$2:$A$111)&lt;&gt;ROW())*($U$2:$U$111&lt;&gt;"")*($W$2:$W$111&lt;&gt;"")*($U$2:$U$111&lt;W87)*($W$2:$W$111&gt;U87))&gt;0,"CONFLITO","OK"))))</f>
        <v/>
      </c>
      <c r="AC87" s="27">
        <f>IF(A87="","",IF(X87="Cancelado","IGNORADO",IF(G87="","REVISAR",IF(OR(U87="",V87=""),"REVISAR",IF(SUMPRODUCT(($A$2:$A$111=A87)*($G$2:$G$111=G87)*($X$2:$X$111&lt;&gt;"Cancelado")*(ROW($A$2:$A$111)&lt;&gt;ROW())*($U$2:$U$111&lt;&gt;"")*($V$2:$V$111&lt;&gt;"")*($U$2:$U$111&lt;V87)*($V$2:$V$111&gt;U87))&gt;0,"CONFLITO","OK")))))</f>
        <v/>
      </c>
    </row>
    <row r="88" ht="23" customHeight="1">
      <c r="A88" s="19" t="n"/>
      <c r="B88" s="20" t="n"/>
      <c r="C88" s="21" t="n"/>
      <c r="D88" s="20" t="n"/>
      <c r="E88" s="21" t="n"/>
      <c r="F88" s="21" t="n"/>
      <c r="G88" s="20" t="n"/>
      <c r="H88" s="22" t="n"/>
      <c r="I88" s="22" t="n"/>
      <c r="J88" s="23">
        <f>IF(A88="","",IF(I88&lt;&gt;"",I88,IF(H88&lt;&gt;"",H88,"")))</f>
        <v/>
      </c>
      <c r="K88" s="24">
        <f>IF(OR(A88="",J88="",X88="Cancelado"),"",COUNTIFS($A$2:$A$111,A88,$J$2:$J$111,"&lt;"&amp;J88,$J$2:$J$111,"&lt;&gt;",$X$2:$X$111,"&lt;&gt;Cancelado")+COUNTIFS($A$2:A88,A88,$J$2:J88,J88,$X$2:X88,"&lt;&gt;Cancelado"))</f>
        <v/>
      </c>
      <c r="L88" s="25" t="n"/>
      <c r="M88" s="25" t="n"/>
      <c r="N88" s="25" t="n"/>
      <c r="O88" s="25" t="n"/>
      <c r="P88" s="24">
        <f>IF(E88="","",IF(L88&lt;&gt;"",L88,IFERROR(VLOOKUP(E88,'Parâmetros'!$A$2:$E$21,2,FALSE),"")))</f>
        <v/>
      </c>
      <c r="Q88" s="24">
        <f>IF(E88="","",IF(M88&lt;&gt;"",M88,IFERROR(VLOOKUP(E88,'Parâmetros'!$A$2:$E$21,3,FALSE),"")))</f>
        <v/>
      </c>
      <c r="R88" s="24">
        <f>IF(E88="","",IF(N88&lt;&gt;"",N88,IFERROR(VLOOKUP(E88,'Parâmetros'!$A$2:$E$21,4,FALSE),"")))</f>
        <v/>
      </c>
      <c r="S88" s="24">
        <f>IF(E88="","",IF(O88&lt;&gt;"",O88,IFERROR(VLOOKUP(E88,'Parâmetros'!$A$2:$E$21,5,FALSE),"")))</f>
        <v/>
      </c>
      <c r="T88" s="23">
        <f>IF(OR(J88="",P88=""),"",J88+P88/1440)</f>
        <v/>
      </c>
      <c r="U88" s="23">
        <f>IF(OR(T88="",Q88=""),"",T88+Q88/1440)</f>
        <v/>
      </c>
      <c r="V88" s="23">
        <f>IF(OR(U88="",R88=""),"",U88+R88/1440)</f>
        <v/>
      </c>
      <c r="W88" s="23">
        <f>IF(OR(V88="",S88=""),"",V88+S88/1440)</f>
        <v/>
      </c>
      <c r="X88" s="20" t="n"/>
      <c r="Y88" s="21" t="n"/>
      <c r="Z88" s="24">
        <f>IF(OR(H88="",I88=""),"",ROUND((I88-H88)*1440,0))</f>
        <v/>
      </c>
      <c r="AA88" s="26">
        <f>IF(A88="","",IF(B88="","Informar código",IF(COUNTIF($B$2:$B$111,B88)&gt;1,"Código duplicado",IF(X88="","Informar status",IF(X88="Cancelado","CANCELADO",IF(C88="","Informar cliente/código",IF(D88="","Informar profissional",IF(E88="","Informar serviço",IF(G88="","Informar cuba",IF(J88="","Informar horário",IF(OR(P88="",Q88="",R88="",S88=""),"Revisar durações",IF(OR(P88&lt;=0,Q88&lt;=0,R88&lt;=0,S88&lt;=0),"Duração inválida",IF(W88&gt;=1,"Término após 24:00",IF(AND(Z88&lt;&gt;"",Z88&gt;'Parâmetros'!$O$2),"Início atrasado","OK"))))))))))))))</f>
        <v/>
      </c>
      <c r="AB88" s="27">
        <f>IF(A88="","",IF(X88="Cancelado","IGNORADO",IF(OR(D88="",J88="",T88="",U88="",W88=""),"REVISAR",IF(SUMPRODUCT(($A$2:$A$111=A88)*($D$2:$D$111=D88)*($X$2:$X$111&lt;&gt;"Cancelado")*(ROW($A$2:$A$111)&lt;&gt;ROW())*($J$2:$J$111&lt;&gt;"")*($T$2:$T$111&lt;&gt;"")*($J$2:$J$111&lt;T88)*($T$2:$T$111&gt;J88))+SUMPRODUCT(($A$2:$A$111=A88)*($D$2:$D$111=D88)*($X$2:$X$111&lt;&gt;"Cancelado")*(ROW($A$2:$A$111)&lt;&gt;ROW())*($U$2:$U$111&lt;&gt;"")*($W$2:$W$111&lt;&gt;"")*($U$2:$U$111&lt;T88)*($W$2:$W$111&gt;J88))+SUMPRODUCT(($A$2:$A$111=A88)*($D$2:$D$111=D88)*($X$2:$X$111&lt;&gt;"Cancelado")*(ROW($A$2:$A$111)&lt;&gt;ROW())*($J$2:$J$111&lt;&gt;"")*($T$2:$T$111&lt;&gt;"")*($J$2:$J$111&lt;W88)*($T$2:$T$111&gt;U88))+SUMPRODUCT(($A$2:$A$111=A88)*($D$2:$D$111=D88)*($X$2:$X$111&lt;&gt;"Cancelado")*(ROW($A$2:$A$111)&lt;&gt;ROW())*($U$2:$U$111&lt;&gt;"")*($W$2:$W$111&lt;&gt;"")*($U$2:$U$111&lt;W88)*($W$2:$W$111&gt;U88))&gt;0,"CONFLITO","OK"))))</f>
        <v/>
      </c>
      <c r="AC88" s="27">
        <f>IF(A88="","",IF(X88="Cancelado","IGNORADO",IF(G88="","REVISAR",IF(OR(U88="",V88=""),"REVISAR",IF(SUMPRODUCT(($A$2:$A$111=A88)*($G$2:$G$111=G88)*($X$2:$X$111&lt;&gt;"Cancelado")*(ROW($A$2:$A$111)&lt;&gt;ROW())*($U$2:$U$111&lt;&gt;"")*($V$2:$V$111&lt;&gt;"")*($U$2:$U$111&lt;V88)*($V$2:$V$111&gt;U88))&gt;0,"CONFLITO","OK")))))</f>
        <v/>
      </c>
    </row>
    <row r="89" ht="23" customHeight="1">
      <c r="A89" s="19" t="n"/>
      <c r="B89" s="20" t="n"/>
      <c r="C89" s="21" t="n"/>
      <c r="D89" s="20" t="n"/>
      <c r="E89" s="21" t="n"/>
      <c r="F89" s="21" t="n"/>
      <c r="G89" s="20" t="n"/>
      <c r="H89" s="22" t="n"/>
      <c r="I89" s="22" t="n"/>
      <c r="J89" s="23">
        <f>IF(A89="","",IF(I89&lt;&gt;"",I89,IF(H89&lt;&gt;"",H89,"")))</f>
        <v/>
      </c>
      <c r="K89" s="24">
        <f>IF(OR(A89="",J89="",X89="Cancelado"),"",COUNTIFS($A$2:$A$111,A89,$J$2:$J$111,"&lt;"&amp;J89,$J$2:$J$111,"&lt;&gt;",$X$2:$X$111,"&lt;&gt;Cancelado")+COUNTIFS($A$2:A89,A89,$J$2:J89,J89,$X$2:X89,"&lt;&gt;Cancelado"))</f>
        <v/>
      </c>
      <c r="L89" s="25" t="n"/>
      <c r="M89" s="25" t="n"/>
      <c r="N89" s="25" t="n"/>
      <c r="O89" s="25" t="n"/>
      <c r="P89" s="24">
        <f>IF(E89="","",IF(L89&lt;&gt;"",L89,IFERROR(VLOOKUP(E89,'Parâmetros'!$A$2:$E$21,2,FALSE),"")))</f>
        <v/>
      </c>
      <c r="Q89" s="24">
        <f>IF(E89="","",IF(M89&lt;&gt;"",M89,IFERROR(VLOOKUP(E89,'Parâmetros'!$A$2:$E$21,3,FALSE),"")))</f>
        <v/>
      </c>
      <c r="R89" s="24">
        <f>IF(E89="","",IF(N89&lt;&gt;"",N89,IFERROR(VLOOKUP(E89,'Parâmetros'!$A$2:$E$21,4,FALSE),"")))</f>
        <v/>
      </c>
      <c r="S89" s="24">
        <f>IF(E89="","",IF(O89&lt;&gt;"",O89,IFERROR(VLOOKUP(E89,'Parâmetros'!$A$2:$E$21,5,FALSE),"")))</f>
        <v/>
      </c>
      <c r="T89" s="23">
        <f>IF(OR(J89="",P89=""),"",J89+P89/1440)</f>
        <v/>
      </c>
      <c r="U89" s="23">
        <f>IF(OR(T89="",Q89=""),"",T89+Q89/1440)</f>
        <v/>
      </c>
      <c r="V89" s="23">
        <f>IF(OR(U89="",R89=""),"",U89+R89/1440)</f>
        <v/>
      </c>
      <c r="W89" s="23">
        <f>IF(OR(V89="",S89=""),"",V89+S89/1440)</f>
        <v/>
      </c>
      <c r="X89" s="20" t="n"/>
      <c r="Y89" s="21" t="n"/>
      <c r="Z89" s="24">
        <f>IF(OR(H89="",I89=""),"",ROUND((I89-H89)*1440,0))</f>
        <v/>
      </c>
      <c r="AA89" s="26">
        <f>IF(A89="","",IF(B89="","Informar código",IF(COUNTIF($B$2:$B$111,B89)&gt;1,"Código duplicado",IF(X89="","Informar status",IF(X89="Cancelado","CANCELADO",IF(C89="","Informar cliente/código",IF(D89="","Informar profissional",IF(E89="","Informar serviço",IF(G89="","Informar cuba",IF(J89="","Informar horário",IF(OR(P89="",Q89="",R89="",S89=""),"Revisar durações",IF(OR(P89&lt;=0,Q89&lt;=0,R89&lt;=0,S89&lt;=0),"Duração inválida",IF(W89&gt;=1,"Término após 24:00",IF(AND(Z89&lt;&gt;"",Z89&gt;'Parâmetros'!$O$2),"Início atrasado","OK"))))))))))))))</f>
        <v/>
      </c>
      <c r="AB89" s="27">
        <f>IF(A89="","",IF(X89="Cancelado","IGNORADO",IF(OR(D89="",J89="",T89="",U89="",W89=""),"REVISAR",IF(SUMPRODUCT(($A$2:$A$111=A89)*($D$2:$D$111=D89)*($X$2:$X$111&lt;&gt;"Cancelado")*(ROW($A$2:$A$111)&lt;&gt;ROW())*($J$2:$J$111&lt;&gt;"")*($T$2:$T$111&lt;&gt;"")*($J$2:$J$111&lt;T89)*($T$2:$T$111&gt;J89))+SUMPRODUCT(($A$2:$A$111=A89)*($D$2:$D$111=D89)*($X$2:$X$111&lt;&gt;"Cancelado")*(ROW($A$2:$A$111)&lt;&gt;ROW())*($U$2:$U$111&lt;&gt;"")*($W$2:$W$111&lt;&gt;"")*($U$2:$U$111&lt;T89)*($W$2:$W$111&gt;J89))+SUMPRODUCT(($A$2:$A$111=A89)*($D$2:$D$111=D89)*($X$2:$X$111&lt;&gt;"Cancelado")*(ROW($A$2:$A$111)&lt;&gt;ROW())*($J$2:$J$111&lt;&gt;"")*($T$2:$T$111&lt;&gt;"")*($J$2:$J$111&lt;W89)*($T$2:$T$111&gt;U89))+SUMPRODUCT(($A$2:$A$111=A89)*($D$2:$D$111=D89)*($X$2:$X$111&lt;&gt;"Cancelado")*(ROW($A$2:$A$111)&lt;&gt;ROW())*($U$2:$U$111&lt;&gt;"")*($W$2:$W$111&lt;&gt;"")*($U$2:$U$111&lt;W89)*($W$2:$W$111&gt;U89))&gt;0,"CONFLITO","OK"))))</f>
        <v/>
      </c>
      <c r="AC89" s="27">
        <f>IF(A89="","",IF(X89="Cancelado","IGNORADO",IF(G89="","REVISAR",IF(OR(U89="",V89=""),"REVISAR",IF(SUMPRODUCT(($A$2:$A$111=A89)*($G$2:$G$111=G89)*($X$2:$X$111&lt;&gt;"Cancelado")*(ROW($A$2:$A$111)&lt;&gt;ROW())*($U$2:$U$111&lt;&gt;"")*($V$2:$V$111&lt;&gt;"")*($U$2:$U$111&lt;V89)*($V$2:$V$111&gt;U89))&gt;0,"CONFLITO","OK")))))</f>
        <v/>
      </c>
    </row>
    <row r="90" ht="23" customHeight="1">
      <c r="A90" s="19" t="n"/>
      <c r="B90" s="20" t="n"/>
      <c r="C90" s="21" t="n"/>
      <c r="D90" s="20" t="n"/>
      <c r="E90" s="21" t="n"/>
      <c r="F90" s="21" t="n"/>
      <c r="G90" s="20" t="n"/>
      <c r="H90" s="22" t="n"/>
      <c r="I90" s="22" t="n"/>
      <c r="J90" s="23">
        <f>IF(A90="","",IF(I90&lt;&gt;"",I90,IF(H90&lt;&gt;"",H90,"")))</f>
        <v/>
      </c>
      <c r="K90" s="24">
        <f>IF(OR(A90="",J90="",X90="Cancelado"),"",COUNTIFS($A$2:$A$111,A90,$J$2:$J$111,"&lt;"&amp;J90,$J$2:$J$111,"&lt;&gt;",$X$2:$X$111,"&lt;&gt;Cancelado")+COUNTIFS($A$2:A90,A90,$J$2:J90,J90,$X$2:X90,"&lt;&gt;Cancelado"))</f>
        <v/>
      </c>
      <c r="L90" s="25" t="n"/>
      <c r="M90" s="25" t="n"/>
      <c r="N90" s="25" t="n"/>
      <c r="O90" s="25" t="n"/>
      <c r="P90" s="24">
        <f>IF(E90="","",IF(L90&lt;&gt;"",L90,IFERROR(VLOOKUP(E90,'Parâmetros'!$A$2:$E$21,2,FALSE),"")))</f>
        <v/>
      </c>
      <c r="Q90" s="24">
        <f>IF(E90="","",IF(M90&lt;&gt;"",M90,IFERROR(VLOOKUP(E90,'Parâmetros'!$A$2:$E$21,3,FALSE),"")))</f>
        <v/>
      </c>
      <c r="R90" s="24">
        <f>IF(E90="","",IF(N90&lt;&gt;"",N90,IFERROR(VLOOKUP(E90,'Parâmetros'!$A$2:$E$21,4,FALSE),"")))</f>
        <v/>
      </c>
      <c r="S90" s="24">
        <f>IF(E90="","",IF(O90&lt;&gt;"",O90,IFERROR(VLOOKUP(E90,'Parâmetros'!$A$2:$E$21,5,FALSE),"")))</f>
        <v/>
      </c>
      <c r="T90" s="23">
        <f>IF(OR(J90="",P90=""),"",J90+P90/1440)</f>
        <v/>
      </c>
      <c r="U90" s="23">
        <f>IF(OR(T90="",Q90=""),"",T90+Q90/1440)</f>
        <v/>
      </c>
      <c r="V90" s="23">
        <f>IF(OR(U90="",R90=""),"",U90+R90/1440)</f>
        <v/>
      </c>
      <c r="W90" s="23">
        <f>IF(OR(V90="",S90=""),"",V90+S90/1440)</f>
        <v/>
      </c>
      <c r="X90" s="20" t="n"/>
      <c r="Y90" s="21" t="n"/>
      <c r="Z90" s="24">
        <f>IF(OR(H90="",I90=""),"",ROUND((I90-H90)*1440,0))</f>
        <v/>
      </c>
      <c r="AA90" s="26">
        <f>IF(A90="","",IF(B90="","Informar código",IF(COUNTIF($B$2:$B$111,B90)&gt;1,"Código duplicado",IF(X90="","Informar status",IF(X90="Cancelado","CANCELADO",IF(C90="","Informar cliente/código",IF(D90="","Informar profissional",IF(E90="","Informar serviço",IF(G90="","Informar cuba",IF(J90="","Informar horário",IF(OR(P90="",Q90="",R90="",S90=""),"Revisar durações",IF(OR(P90&lt;=0,Q90&lt;=0,R90&lt;=0,S90&lt;=0),"Duração inválida",IF(W90&gt;=1,"Término após 24:00",IF(AND(Z90&lt;&gt;"",Z90&gt;'Parâmetros'!$O$2),"Início atrasado","OK"))))))))))))))</f>
        <v/>
      </c>
      <c r="AB90" s="27">
        <f>IF(A90="","",IF(X90="Cancelado","IGNORADO",IF(OR(D90="",J90="",T90="",U90="",W90=""),"REVISAR",IF(SUMPRODUCT(($A$2:$A$111=A90)*($D$2:$D$111=D90)*($X$2:$X$111&lt;&gt;"Cancelado")*(ROW($A$2:$A$111)&lt;&gt;ROW())*($J$2:$J$111&lt;&gt;"")*($T$2:$T$111&lt;&gt;"")*($J$2:$J$111&lt;T90)*($T$2:$T$111&gt;J90))+SUMPRODUCT(($A$2:$A$111=A90)*($D$2:$D$111=D90)*($X$2:$X$111&lt;&gt;"Cancelado")*(ROW($A$2:$A$111)&lt;&gt;ROW())*($U$2:$U$111&lt;&gt;"")*($W$2:$W$111&lt;&gt;"")*($U$2:$U$111&lt;T90)*($W$2:$W$111&gt;J90))+SUMPRODUCT(($A$2:$A$111=A90)*($D$2:$D$111=D90)*($X$2:$X$111&lt;&gt;"Cancelado")*(ROW($A$2:$A$111)&lt;&gt;ROW())*($J$2:$J$111&lt;&gt;"")*($T$2:$T$111&lt;&gt;"")*($J$2:$J$111&lt;W90)*($T$2:$T$111&gt;U90))+SUMPRODUCT(($A$2:$A$111=A90)*($D$2:$D$111=D90)*($X$2:$X$111&lt;&gt;"Cancelado")*(ROW($A$2:$A$111)&lt;&gt;ROW())*($U$2:$U$111&lt;&gt;"")*($W$2:$W$111&lt;&gt;"")*($U$2:$U$111&lt;W90)*($W$2:$W$111&gt;U90))&gt;0,"CONFLITO","OK"))))</f>
        <v/>
      </c>
      <c r="AC90" s="27">
        <f>IF(A90="","",IF(X90="Cancelado","IGNORADO",IF(G90="","REVISAR",IF(OR(U90="",V90=""),"REVISAR",IF(SUMPRODUCT(($A$2:$A$111=A90)*($G$2:$G$111=G90)*($X$2:$X$111&lt;&gt;"Cancelado")*(ROW($A$2:$A$111)&lt;&gt;ROW())*($U$2:$U$111&lt;&gt;"")*($V$2:$V$111&lt;&gt;"")*($U$2:$U$111&lt;V90)*($V$2:$V$111&gt;U90))&gt;0,"CONFLITO","OK")))))</f>
        <v/>
      </c>
    </row>
    <row r="91" ht="23" customHeight="1">
      <c r="A91" s="19" t="n"/>
      <c r="B91" s="20" t="n"/>
      <c r="C91" s="21" t="n"/>
      <c r="D91" s="20" t="n"/>
      <c r="E91" s="21" t="n"/>
      <c r="F91" s="21" t="n"/>
      <c r="G91" s="20" t="n"/>
      <c r="H91" s="22" t="n"/>
      <c r="I91" s="22" t="n"/>
      <c r="J91" s="23">
        <f>IF(A91="","",IF(I91&lt;&gt;"",I91,IF(H91&lt;&gt;"",H91,"")))</f>
        <v/>
      </c>
      <c r="K91" s="24">
        <f>IF(OR(A91="",J91="",X91="Cancelado"),"",COUNTIFS($A$2:$A$111,A91,$J$2:$J$111,"&lt;"&amp;J91,$J$2:$J$111,"&lt;&gt;",$X$2:$X$111,"&lt;&gt;Cancelado")+COUNTIFS($A$2:A91,A91,$J$2:J91,J91,$X$2:X91,"&lt;&gt;Cancelado"))</f>
        <v/>
      </c>
      <c r="L91" s="25" t="n"/>
      <c r="M91" s="25" t="n"/>
      <c r="N91" s="25" t="n"/>
      <c r="O91" s="25" t="n"/>
      <c r="P91" s="24">
        <f>IF(E91="","",IF(L91&lt;&gt;"",L91,IFERROR(VLOOKUP(E91,'Parâmetros'!$A$2:$E$21,2,FALSE),"")))</f>
        <v/>
      </c>
      <c r="Q91" s="24">
        <f>IF(E91="","",IF(M91&lt;&gt;"",M91,IFERROR(VLOOKUP(E91,'Parâmetros'!$A$2:$E$21,3,FALSE),"")))</f>
        <v/>
      </c>
      <c r="R91" s="24">
        <f>IF(E91="","",IF(N91&lt;&gt;"",N91,IFERROR(VLOOKUP(E91,'Parâmetros'!$A$2:$E$21,4,FALSE),"")))</f>
        <v/>
      </c>
      <c r="S91" s="24">
        <f>IF(E91="","",IF(O91&lt;&gt;"",O91,IFERROR(VLOOKUP(E91,'Parâmetros'!$A$2:$E$21,5,FALSE),"")))</f>
        <v/>
      </c>
      <c r="T91" s="23">
        <f>IF(OR(J91="",P91=""),"",J91+P91/1440)</f>
        <v/>
      </c>
      <c r="U91" s="23">
        <f>IF(OR(T91="",Q91=""),"",T91+Q91/1440)</f>
        <v/>
      </c>
      <c r="V91" s="23">
        <f>IF(OR(U91="",R91=""),"",U91+R91/1440)</f>
        <v/>
      </c>
      <c r="W91" s="23">
        <f>IF(OR(V91="",S91=""),"",V91+S91/1440)</f>
        <v/>
      </c>
      <c r="X91" s="20" t="n"/>
      <c r="Y91" s="21" t="n"/>
      <c r="Z91" s="24">
        <f>IF(OR(H91="",I91=""),"",ROUND((I91-H91)*1440,0))</f>
        <v/>
      </c>
      <c r="AA91" s="26">
        <f>IF(A91="","",IF(B91="","Informar código",IF(COUNTIF($B$2:$B$111,B91)&gt;1,"Código duplicado",IF(X91="","Informar status",IF(X91="Cancelado","CANCELADO",IF(C91="","Informar cliente/código",IF(D91="","Informar profissional",IF(E91="","Informar serviço",IF(G91="","Informar cuba",IF(J91="","Informar horário",IF(OR(P91="",Q91="",R91="",S91=""),"Revisar durações",IF(OR(P91&lt;=0,Q91&lt;=0,R91&lt;=0,S91&lt;=0),"Duração inválida",IF(W91&gt;=1,"Término após 24:00",IF(AND(Z91&lt;&gt;"",Z91&gt;'Parâmetros'!$O$2),"Início atrasado","OK"))))))))))))))</f>
        <v/>
      </c>
      <c r="AB91" s="27">
        <f>IF(A91="","",IF(X91="Cancelado","IGNORADO",IF(OR(D91="",J91="",T91="",U91="",W91=""),"REVISAR",IF(SUMPRODUCT(($A$2:$A$111=A91)*($D$2:$D$111=D91)*($X$2:$X$111&lt;&gt;"Cancelado")*(ROW($A$2:$A$111)&lt;&gt;ROW())*($J$2:$J$111&lt;&gt;"")*($T$2:$T$111&lt;&gt;"")*($J$2:$J$111&lt;T91)*($T$2:$T$111&gt;J91))+SUMPRODUCT(($A$2:$A$111=A91)*($D$2:$D$111=D91)*($X$2:$X$111&lt;&gt;"Cancelado")*(ROW($A$2:$A$111)&lt;&gt;ROW())*($U$2:$U$111&lt;&gt;"")*($W$2:$W$111&lt;&gt;"")*($U$2:$U$111&lt;T91)*($W$2:$W$111&gt;J91))+SUMPRODUCT(($A$2:$A$111=A91)*($D$2:$D$111=D91)*($X$2:$X$111&lt;&gt;"Cancelado")*(ROW($A$2:$A$111)&lt;&gt;ROW())*($J$2:$J$111&lt;&gt;"")*($T$2:$T$111&lt;&gt;"")*($J$2:$J$111&lt;W91)*($T$2:$T$111&gt;U91))+SUMPRODUCT(($A$2:$A$111=A91)*($D$2:$D$111=D91)*($X$2:$X$111&lt;&gt;"Cancelado")*(ROW($A$2:$A$111)&lt;&gt;ROW())*($U$2:$U$111&lt;&gt;"")*($W$2:$W$111&lt;&gt;"")*($U$2:$U$111&lt;W91)*($W$2:$W$111&gt;U91))&gt;0,"CONFLITO","OK"))))</f>
        <v/>
      </c>
      <c r="AC91" s="27">
        <f>IF(A91="","",IF(X91="Cancelado","IGNORADO",IF(G91="","REVISAR",IF(OR(U91="",V91=""),"REVISAR",IF(SUMPRODUCT(($A$2:$A$111=A91)*($G$2:$G$111=G91)*($X$2:$X$111&lt;&gt;"Cancelado")*(ROW($A$2:$A$111)&lt;&gt;ROW())*($U$2:$U$111&lt;&gt;"")*($V$2:$V$111&lt;&gt;"")*($U$2:$U$111&lt;V91)*($V$2:$V$111&gt;U91))&gt;0,"CONFLITO","OK")))))</f>
        <v/>
      </c>
    </row>
    <row r="92" ht="23" customHeight="1">
      <c r="A92" s="19" t="n"/>
      <c r="B92" s="20" t="n"/>
      <c r="C92" s="21" t="n"/>
      <c r="D92" s="20" t="n"/>
      <c r="E92" s="21" t="n"/>
      <c r="F92" s="21" t="n"/>
      <c r="G92" s="20" t="n"/>
      <c r="H92" s="22" t="n"/>
      <c r="I92" s="22" t="n"/>
      <c r="J92" s="23">
        <f>IF(A92="","",IF(I92&lt;&gt;"",I92,IF(H92&lt;&gt;"",H92,"")))</f>
        <v/>
      </c>
      <c r="K92" s="24">
        <f>IF(OR(A92="",J92="",X92="Cancelado"),"",COUNTIFS($A$2:$A$111,A92,$J$2:$J$111,"&lt;"&amp;J92,$J$2:$J$111,"&lt;&gt;",$X$2:$X$111,"&lt;&gt;Cancelado")+COUNTIFS($A$2:A92,A92,$J$2:J92,J92,$X$2:X92,"&lt;&gt;Cancelado"))</f>
        <v/>
      </c>
      <c r="L92" s="25" t="n"/>
      <c r="M92" s="25" t="n"/>
      <c r="N92" s="25" t="n"/>
      <c r="O92" s="25" t="n"/>
      <c r="P92" s="24">
        <f>IF(E92="","",IF(L92&lt;&gt;"",L92,IFERROR(VLOOKUP(E92,'Parâmetros'!$A$2:$E$21,2,FALSE),"")))</f>
        <v/>
      </c>
      <c r="Q92" s="24">
        <f>IF(E92="","",IF(M92&lt;&gt;"",M92,IFERROR(VLOOKUP(E92,'Parâmetros'!$A$2:$E$21,3,FALSE),"")))</f>
        <v/>
      </c>
      <c r="R92" s="24">
        <f>IF(E92="","",IF(N92&lt;&gt;"",N92,IFERROR(VLOOKUP(E92,'Parâmetros'!$A$2:$E$21,4,FALSE),"")))</f>
        <v/>
      </c>
      <c r="S92" s="24">
        <f>IF(E92="","",IF(O92&lt;&gt;"",O92,IFERROR(VLOOKUP(E92,'Parâmetros'!$A$2:$E$21,5,FALSE),"")))</f>
        <v/>
      </c>
      <c r="T92" s="23">
        <f>IF(OR(J92="",P92=""),"",J92+P92/1440)</f>
        <v/>
      </c>
      <c r="U92" s="23">
        <f>IF(OR(T92="",Q92=""),"",T92+Q92/1440)</f>
        <v/>
      </c>
      <c r="V92" s="23">
        <f>IF(OR(U92="",R92=""),"",U92+R92/1440)</f>
        <v/>
      </c>
      <c r="W92" s="23">
        <f>IF(OR(V92="",S92=""),"",V92+S92/1440)</f>
        <v/>
      </c>
      <c r="X92" s="20" t="n"/>
      <c r="Y92" s="21" t="n"/>
      <c r="Z92" s="24">
        <f>IF(OR(H92="",I92=""),"",ROUND((I92-H92)*1440,0))</f>
        <v/>
      </c>
      <c r="AA92" s="26">
        <f>IF(A92="","",IF(B92="","Informar código",IF(COUNTIF($B$2:$B$111,B92)&gt;1,"Código duplicado",IF(X92="","Informar status",IF(X92="Cancelado","CANCELADO",IF(C92="","Informar cliente/código",IF(D92="","Informar profissional",IF(E92="","Informar serviço",IF(G92="","Informar cuba",IF(J92="","Informar horário",IF(OR(P92="",Q92="",R92="",S92=""),"Revisar durações",IF(OR(P92&lt;=0,Q92&lt;=0,R92&lt;=0,S92&lt;=0),"Duração inválida",IF(W92&gt;=1,"Término após 24:00",IF(AND(Z92&lt;&gt;"",Z92&gt;'Parâmetros'!$O$2),"Início atrasado","OK"))))))))))))))</f>
        <v/>
      </c>
      <c r="AB92" s="27">
        <f>IF(A92="","",IF(X92="Cancelado","IGNORADO",IF(OR(D92="",J92="",T92="",U92="",W92=""),"REVISAR",IF(SUMPRODUCT(($A$2:$A$111=A92)*($D$2:$D$111=D92)*($X$2:$X$111&lt;&gt;"Cancelado")*(ROW($A$2:$A$111)&lt;&gt;ROW())*($J$2:$J$111&lt;&gt;"")*($T$2:$T$111&lt;&gt;"")*($J$2:$J$111&lt;T92)*($T$2:$T$111&gt;J92))+SUMPRODUCT(($A$2:$A$111=A92)*($D$2:$D$111=D92)*($X$2:$X$111&lt;&gt;"Cancelado")*(ROW($A$2:$A$111)&lt;&gt;ROW())*($U$2:$U$111&lt;&gt;"")*($W$2:$W$111&lt;&gt;"")*($U$2:$U$111&lt;T92)*($W$2:$W$111&gt;J92))+SUMPRODUCT(($A$2:$A$111=A92)*($D$2:$D$111=D92)*($X$2:$X$111&lt;&gt;"Cancelado")*(ROW($A$2:$A$111)&lt;&gt;ROW())*($J$2:$J$111&lt;&gt;"")*($T$2:$T$111&lt;&gt;"")*($J$2:$J$111&lt;W92)*($T$2:$T$111&gt;U92))+SUMPRODUCT(($A$2:$A$111=A92)*($D$2:$D$111=D92)*($X$2:$X$111&lt;&gt;"Cancelado")*(ROW($A$2:$A$111)&lt;&gt;ROW())*($U$2:$U$111&lt;&gt;"")*($W$2:$W$111&lt;&gt;"")*($U$2:$U$111&lt;W92)*($W$2:$W$111&gt;U92))&gt;0,"CONFLITO","OK"))))</f>
        <v/>
      </c>
      <c r="AC92" s="27">
        <f>IF(A92="","",IF(X92="Cancelado","IGNORADO",IF(G92="","REVISAR",IF(OR(U92="",V92=""),"REVISAR",IF(SUMPRODUCT(($A$2:$A$111=A92)*($G$2:$G$111=G92)*($X$2:$X$111&lt;&gt;"Cancelado")*(ROW($A$2:$A$111)&lt;&gt;ROW())*($U$2:$U$111&lt;&gt;"")*($V$2:$V$111&lt;&gt;"")*($U$2:$U$111&lt;V92)*($V$2:$V$111&gt;U92))&gt;0,"CONFLITO","OK")))))</f>
        <v/>
      </c>
    </row>
    <row r="93" ht="23" customHeight="1">
      <c r="A93" s="19" t="n"/>
      <c r="B93" s="20" t="n"/>
      <c r="C93" s="21" t="n"/>
      <c r="D93" s="20" t="n"/>
      <c r="E93" s="21" t="n"/>
      <c r="F93" s="21" t="n"/>
      <c r="G93" s="20" t="n"/>
      <c r="H93" s="22" t="n"/>
      <c r="I93" s="22" t="n"/>
      <c r="J93" s="23">
        <f>IF(A93="","",IF(I93&lt;&gt;"",I93,IF(H93&lt;&gt;"",H93,"")))</f>
        <v/>
      </c>
      <c r="K93" s="24">
        <f>IF(OR(A93="",J93="",X93="Cancelado"),"",COUNTIFS($A$2:$A$111,A93,$J$2:$J$111,"&lt;"&amp;J93,$J$2:$J$111,"&lt;&gt;",$X$2:$X$111,"&lt;&gt;Cancelado")+COUNTIFS($A$2:A93,A93,$J$2:J93,J93,$X$2:X93,"&lt;&gt;Cancelado"))</f>
        <v/>
      </c>
      <c r="L93" s="25" t="n"/>
      <c r="M93" s="25" t="n"/>
      <c r="N93" s="25" t="n"/>
      <c r="O93" s="25" t="n"/>
      <c r="P93" s="24">
        <f>IF(E93="","",IF(L93&lt;&gt;"",L93,IFERROR(VLOOKUP(E93,'Parâmetros'!$A$2:$E$21,2,FALSE),"")))</f>
        <v/>
      </c>
      <c r="Q93" s="24">
        <f>IF(E93="","",IF(M93&lt;&gt;"",M93,IFERROR(VLOOKUP(E93,'Parâmetros'!$A$2:$E$21,3,FALSE),"")))</f>
        <v/>
      </c>
      <c r="R93" s="24">
        <f>IF(E93="","",IF(N93&lt;&gt;"",N93,IFERROR(VLOOKUP(E93,'Parâmetros'!$A$2:$E$21,4,FALSE),"")))</f>
        <v/>
      </c>
      <c r="S93" s="24">
        <f>IF(E93="","",IF(O93&lt;&gt;"",O93,IFERROR(VLOOKUP(E93,'Parâmetros'!$A$2:$E$21,5,FALSE),"")))</f>
        <v/>
      </c>
      <c r="T93" s="23">
        <f>IF(OR(J93="",P93=""),"",J93+P93/1440)</f>
        <v/>
      </c>
      <c r="U93" s="23">
        <f>IF(OR(T93="",Q93=""),"",T93+Q93/1440)</f>
        <v/>
      </c>
      <c r="V93" s="23">
        <f>IF(OR(U93="",R93=""),"",U93+R93/1440)</f>
        <v/>
      </c>
      <c r="W93" s="23">
        <f>IF(OR(V93="",S93=""),"",V93+S93/1440)</f>
        <v/>
      </c>
      <c r="X93" s="20" t="n"/>
      <c r="Y93" s="21" t="n"/>
      <c r="Z93" s="24">
        <f>IF(OR(H93="",I93=""),"",ROUND((I93-H93)*1440,0))</f>
        <v/>
      </c>
      <c r="AA93" s="26">
        <f>IF(A93="","",IF(B93="","Informar código",IF(COUNTIF($B$2:$B$111,B93)&gt;1,"Código duplicado",IF(X93="","Informar status",IF(X93="Cancelado","CANCELADO",IF(C93="","Informar cliente/código",IF(D93="","Informar profissional",IF(E93="","Informar serviço",IF(G93="","Informar cuba",IF(J93="","Informar horário",IF(OR(P93="",Q93="",R93="",S93=""),"Revisar durações",IF(OR(P93&lt;=0,Q93&lt;=0,R93&lt;=0,S93&lt;=0),"Duração inválida",IF(W93&gt;=1,"Término após 24:00",IF(AND(Z93&lt;&gt;"",Z93&gt;'Parâmetros'!$O$2),"Início atrasado","OK"))))))))))))))</f>
        <v/>
      </c>
      <c r="AB93" s="27">
        <f>IF(A93="","",IF(X93="Cancelado","IGNORADO",IF(OR(D93="",J93="",T93="",U93="",W93=""),"REVISAR",IF(SUMPRODUCT(($A$2:$A$111=A93)*($D$2:$D$111=D93)*($X$2:$X$111&lt;&gt;"Cancelado")*(ROW($A$2:$A$111)&lt;&gt;ROW())*($J$2:$J$111&lt;&gt;"")*($T$2:$T$111&lt;&gt;"")*($J$2:$J$111&lt;T93)*($T$2:$T$111&gt;J93))+SUMPRODUCT(($A$2:$A$111=A93)*($D$2:$D$111=D93)*($X$2:$X$111&lt;&gt;"Cancelado")*(ROW($A$2:$A$111)&lt;&gt;ROW())*($U$2:$U$111&lt;&gt;"")*($W$2:$W$111&lt;&gt;"")*($U$2:$U$111&lt;T93)*($W$2:$W$111&gt;J93))+SUMPRODUCT(($A$2:$A$111=A93)*($D$2:$D$111=D93)*($X$2:$X$111&lt;&gt;"Cancelado")*(ROW($A$2:$A$111)&lt;&gt;ROW())*($J$2:$J$111&lt;&gt;"")*($T$2:$T$111&lt;&gt;"")*($J$2:$J$111&lt;W93)*($T$2:$T$111&gt;U93))+SUMPRODUCT(($A$2:$A$111=A93)*($D$2:$D$111=D93)*($X$2:$X$111&lt;&gt;"Cancelado")*(ROW($A$2:$A$111)&lt;&gt;ROW())*($U$2:$U$111&lt;&gt;"")*($W$2:$W$111&lt;&gt;"")*($U$2:$U$111&lt;W93)*($W$2:$W$111&gt;U93))&gt;0,"CONFLITO","OK"))))</f>
        <v/>
      </c>
      <c r="AC93" s="27">
        <f>IF(A93="","",IF(X93="Cancelado","IGNORADO",IF(G93="","REVISAR",IF(OR(U93="",V93=""),"REVISAR",IF(SUMPRODUCT(($A$2:$A$111=A93)*($G$2:$G$111=G93)*($X$2:$X$111&lt;&gt;"Cancelado")*(ROW($A$2:$A$111)&lt;&gt;ROW())*($U$2:$U$111&lt;&gt;"")*($V$2:$V$111&lt;&gt;"")*($U$2:$U$111&lt;V93)*($V$2:$V$111&gt;U93))&gt;0,"CONFLITO","OK")))))</f>
        <v/>
      </c>
    </row>
    <row r="94" ht="23" customHeight="1">
      <c r="A94" s="19" t="n"/>
      <c r="B94" s="20" t="n"/>
      <c r="C94" s="21" t="n"/>
      <c r="D94" s="20" t="n"/>
      <c r="E94" s="21" t="n"/>
      <c r="F94" s="21" t="n"/>
      <c r="G94" s="20" t="n"/>
      <c r="H94" s="22" t="n"/>
      <c r="I94" s="22" t="n"/>
      <c r="J94" s="23">
        <f>IF(A94="","",IF(I94&lt;&gt;"",I94,IF(H94&lt;&gt;"",H94,"")))</f>
        <v/>
      </c>
      <c r="K94" s="24">
        <f>IF(OR(A94="",J94="",X94="Cancelado"),"",COUNTIFS($A$2:$A$111,A94,$J$2:$J$111,"&lt;"&amp;J94,$J$2:$J$111,"&lt;&gt;",$X$2:$X$111,"&lt;&gt;Cancelado")+COUNTIFS($A$2:A94,A94,$J$2:J94,J94,$X$2:X94,"&lt;&gt;Cancelado"))</f>
        <v/>
      </c>
      <c r="L94" s="25" t="n"/>
      <c r="M94" s="25" t="n"/>
      <c r="N94" s="25" t="n"/>
      <c r="O94" s="25" t="n"/>
      <c r="P94" s="24">
        <f>IF(E94="","",IF(L94&lt;&gt;"",L94,IFERROR(VLOOKUP(E94,'Parâmetros'!$A$2:$E$21,2,FALSE),"")))</f>
        <v/>
      </c>
      <c r="Q94" s="24">
        <f>IF(E94="","",IF(M94&lt;&gt;"",M94,IFERROR(VLOOKUP(E94,'Parâmetros'!$A$2:$E$21,3,FALSE),"")))</f>
        <v/>
      </c>
      <c r="R94" s="24">
        <f>IF(E94="","",IF(N94&lt;&gt;"",N94,IFERROR(VLOOKUP(E94,'Parâmetros'!$A$2:$E$21,4,FALSE),"")))</f>
        <v/>
      </c>
      <c r="S94" s="24">
        <f>IF(E94="","",IF(O94&lt;&gt;"",O94,IFERROR(VLOOKUP(E94,'Parâmetros'!$A$2:$E$21,5,FALSE),"")))</f>
        <v/>
      </c>
      <c r="T94" s="23">
        <f>IF(OR(J94="",P94=""),"",J94+P94/1440)</f>
        <v/>
      </c>
      <c r="U94" s="23">
        <f>IF(OR(T94="",Q94=""),"",T94+Q94/1440)</f>
        <v/>
      </c>
      <c r="V94" s="23">
        <f>IF(OR(U94="",R94=""),"",U94+R94/1440)</f>
        <v/>
      </c>
      <c r="W94" s="23">
        <f>IF(OR(V94="",S94=""),"",V94+S94/1440)</f>
        <v/>
      </c>
      <c r="X94" s="20" t="n"/>
      <c r="Y94" s="21" t="n"/>
      <c r="Z94" s="24">
        <f>IF(OR(H94="",I94=""),"",ROUND((I94-H94)*1440,0))</f>
        <v/>
      </c>
      <c r="AA94" s="26">
        <f>IF(A94="","",IF(B94="","Informar código",IF(COUNTIF($B$2:$B$111,B94)&gt;1,"Código duplicado",IF(X94="","Informar status",IF(X94="Cancelado","CANCELADO",IF(C94="","Informar cliente/código",IF(D94="","Informar profissional",IF(E94="","Informar serviço",IF(G94="","Informar cuba",IF(J94="","Informar horário",IF(OR(P94="",Q94="",R94="",S94=""),"Revisar durações",IF(OR(P94&lt;=0,Q94&lt;=0,R94&lt;=0,S94&lt;=0),"Duração inválida",IF(W94&gt;=1,"Término após 24:00",IF(AND(Z94&lt;&gt;"",Z94&gt;'Parâmetros'!$O$2),"Início atrasado","OK"))))))))))))))</f>
        <v/>
      </c>
      <c r="AB94" s="27">
        <f>IF(A94="","",IF(X94="Cancelado","IGNORADO",IF(OR(D94="",J94="",T94="",U94="",W94=""),"REVISAR",IF(SUMPRODUCT(($A$2:$A$111=A94)*($D$2:$D$111=D94)*($X$2:$X$111&lt;&gt;"Cancelado")*(ROW($A$2:$A$111)&lt;&gt;ROW())*($J$2:$J$111&lt;&gt;"")*($T$2:$T$111&lt;&gt;"")*($J$2:$J$111&lt;T94)*($T$2:$T$111&gt;J94))+SUMPRODUCT(($A$2:$A$111=A94)*($D$2:$D$111=D94)*($X$2:$X$111&lt;&gt;"Cancelado")*(ROW($A$2:$A$111)&lt;&gt;ROW())*($U$2:$U$111&lt;&gt;"")*($W$2:$W$111&lt;&gt;"")*($U$2:$U$111&lt;T94)*($W$2:$W$111&gt;J94))+SUMPRODUCT(($A$2:$A$111=A94)*($D$2:$D$111=D94)*($X$2:$X$111&lt;&gt;"Cancelado")*(ROW($A$2:$A$111)&lt;&gt;ROW())*($J$2:$J$111&lt;&gt;"")*($T$2:$T$111&lt;&gt;"")*($J$2:$J$111&lt;W94)*($T$2:$T$111&gt;U94))+SUMPRODUCT(($A$2:$A$111=A94)*($D$2:$D$111=D94)*($X$2:$X$111&lt;&gt;"Cancelado")*(ROW($A$2:$A$111)&lt;&gt;ROW())*($U$2:$U$111&lt;&gt;"")*($W$2:$W$111&lt;&gt;"")*($U$2:$U$111&lt;W94)*($W$2:$W$111&gt;U94))&gt;0,"CONFLITO","OK"))))</f>
        <v/>
      </c>
      <c r="AC94" s="27">
        <f>IF(A94="","",IF(X94="Cancelado","IGNORADO",IF(G94="","REVISAR",IF(OR(U94="",V94=""),"REVISAR",IF(SUMPRODUCT(($A$2:$A$111=A94)*($G$2:$G$111=G94)*($X$2:$X$111&lt;&gt;"Cancelado")*(ROW($A$2:$A$111)&lt;&gt;ROW())*($U$2:$U$111&lt;&gt;"")*($V$2:$V$111&lt;&gt;"")*($U$2:$U$111&lt;V94)*($V$2:$V$111&gt;U94))&gt;0,"CONFLITO","OK")))))</f>
        <v/>
      </c>
    </row>
    <row r="95" ht="23" customHeight="1">
      <c r="A95" s="19" t="n"/>
      <c r="B95" s="20" t="n"/>
      <c r="C95" s="21" t="n"/>
      <c r="D95" s="20" t="n"/>
      <c r="E95" s="21" t="n"/>
      <c r="F95" s="21" t="n"/>
      <c r="G95" s="20" t="n"/>
      <c r="H95" s="22" t="n"/>
      <c r="I95" s="22" t="n"/>
      <c r="J95" s="23">
        <f>IF(A95="","",IF(I95&lt;&gt;"",I95,IF(H95&lt;&gt;"",H95,"")))</f>
        <v/>
      </c>
      <c r="K95" s="24">
        <f>IF(OR(A95="",J95="",X95="Cancelado"),"",COUNTIFS($A$2:$A$111,A95,$J$2:$J$111,"&lt;"&amp;J95,$J$2:$J$111,"&lt;&gt;",$X$2:$X$111,"&lt;&gt;Cancelado")+COUNTIFS($A$2:A95,A95,$J$2:J95,J95,$X$2:X95,"&lt;&gt;Cancelado"))</f>
        <v/>
      </c>
      <c r="L95" s="25" t="n"/>
      <c r="M95" s="25" t="n"/>
      <c r="N95" s="25" t="n"/>
      <c r="O95" s="25" t="n"/>
      <c r="P95" s="24">
        <f>IF(E95="","",IF(L95&lt;&gt;"",L95,IFERROR(VLOOKUP(E95,'Parâmetros'!$A$2:$E$21,2,FALSE),"")))</f>
        <v/>
      </c>
      <c r="Q95" s="24">
        <f>IF(E95="","",IF(M95&lt;&gt;"",M95,IFERROR(VLOOKUP(E95,'Parâmetros'!$A$2:$E$21,3,FALSE),"")))</f>
        <v/>
      </c>
      <c r="R95" s="24">
        <f>IF(E95="","",IF(N95&lt;&gt;"",N95,IFERROR(VLOOKUP(E95,'Parâmetros'!$A$2:$E$21,4,FALSE),"")))</f>
        <v/>
      </c>
      <c r="S95" s="24">
        <f>IF(E95="","",IF(O95&lt;&gt;"",O95,IFERROR(VLOOKUP(E95,'Parâmetros'!$A$2:$E$21,5,FALSE),"")))</f>
        <v/>
      </c>
      <c r="T95" s="23">
        <f>IF(OR(J95="",P95=""),"",J95+P95/1440)</f>
        <v/>
      </c>
      <c r="U95" s="23">
        <f>IF(OR(T95="",Q95=""),"",T95+Q95/1440)</f>
        <v/>
      </c>
      <c r="V95" s="23">
        <f>IF(OR(U95="",R95=""),"",U95+R95/1440)</f>
        <v/>
      </c>
      <c r="W95" s="23">
        <f>IF(OR(V95="",S95=""),"",V95+S95/1440)</f>
        <v/>
      </c>
      <c r="X95" s="20" t="n"/>
      <c r="Y95" s="21" t="n"/>
      <c r="Z95" s="24">
        <f>IF(OR(H95="",I95=""),"",ROUND((I95-H95)*1440,0))</f>
        <v/>
      </c>
      <c r="AA95" s="26">
        <f>IF(A95="","",IF(B95="","Informar código",IF(COUNTIF($B$2:$B$111,B95)&gt;1,"Código duplicado",IF(X95="","Informar status",IF(X95="Cancelado","CANCELADO",IF(C95="","Informar cliente/código",IF(D95="","Informar profissional",IF(E95="","Informar serviço",IF(G95="","Informar cuba",IF(J95="","Informar horário",IF(OR(P95="",Q95="",R95="",S95=""),"Revisar durações",IF(OR(P95&lt;=0,Q95&lt;=0,R95&lt;=0,S95&lt;=0),"Duração inválida",IF(W95&gt;=1,"Término após 24:00",IF(AND(Z95&lt;&gt;"",Z95&gt;'Parâmetros'!$O$2),"Início atrasado","OK"))))))))))))))</f>
        <v/>
      </c>
      <c r="AB95" s="27">
        <f>IF(A95="","",IF(X95="Cancelado","IGNORADO",IF(OR(D95="",J95="",T95="",U95="",W95=""),"REVISAR",IF(SUMPRODUCT(($A$2:$A$111=A95)*($D$2:$D$111=D95)*($X$2:$X$111&lt;&gt;"Cancelado")*(ROW($A$2:$A$111)&lt;&gt;ROW())*($J$2:$J$111&lt;&gt;"")*($T$2:$T$111&lt;&gt;"")*($J$2:$J$111&lt;T95)*($T$2:$T$111&gt;J95))+SUMPRODUCT(($A$2:$A$111=A95)*($D$2:$D$111=D95)*($X$2:$X$111&lt;&gt;"Cancelado")*(ROW($A$2:$A$111)&lt;&gt;ROW())*($U$2:$U$111&lt;&gt;"")*($W$2:$W$111&lt;&gt;"")*($U$2:$U$111&lt;T95)*($W$2:$W$111&gt;J95))+SUMPRODUCT(($A$2:$A$111=A95)*($D$2:$D$111=D95)*($X$2:$X$111&lt;&gt;"Cancelado")*(ROW($A$2:$A$111)&lt;&gt;ROW())*($J$2:$J$111&lt;&gt;"")*($T$2:$T$111&lt;&gt;"")*($J$2:$J$111&lt;W95)*($T$2:$T$111&gt;U95))+SUMPRODUCT(($A$2:$A$111=A95)*($D$2:$D$111=D95)*($X$2:$X$111&lt;&gt;"Cancelado")*(ROW($A$2:$A$111)&lt;&gt;ROW())*($U$2:$U$111&lt;&gt;"")*($W$2:$W$111&lt;&gt;"")*($U$2:$U$111&lt;W95)*($W$2:$W$111&gt;U95))&gt;0,"CONFLITO","OK"))))</f>
        <v/>
      </c>
      <c r="AC95" s="27">
        <f>IF(A95="","",IF(X95="Cancelado","IGNORADO",IF(G95="","REVISAR",IF(OR(U95="",V95=""),"REVISAR",IF(SUMPRODUCT(($A$2:$A$111=A95)*($G$2:$G$111=G95)*($X$2:$X$111&lt;&gt;"Cancelado")*(ROW($A$2:$A$111)&lt;&gt;ROW())*($U$2:$U$111&lt;&gt;"")*($V$2:$V$111&lt;&gt;"")*($U$2:$U$111&lt;V95)*($V$2:$V$111&gt;U95))&gt;0,"CONFLITO","OK")))))</f>
        <v/>
      </c>
    </row>
    <row r="96" ht="23" customHeight="1">
      <c r="A96" s="19" t="n"/>
      <c r="B96" s="20" t="n"/>
      <c r="C96" s="21" t="n"/>
      <c r="D96" s="20" t="n"/>
      <c r="E96" s="21" t="n"/>
      <c r="F96" s="21" t="n"/>
      <c r="G96" s="20" t="n"/>
      <c r="H96" s="22" t="n"/>
      <c r="I96" s="22" t="n"/>
      <c r="J96" s="23">
        <f>IF(A96="","",IF(I96&lt;&gt;"",I96,IF(H96&lt;&gt;"",H96,"")))</f>
        <v/>
      </c>
      <c r="K96" s="24">
        <f>IF(OR(A96="",J96="",X96="Cancelado"),"",COUNTIFS($A$2:$A$111,A96,$J$2:$J$111,"&lt;"&amp;J96,$J$2:$J$111,"&lt;&gt;",$X$2:$X$111,"&lt;&gt;Cancelado")+COUNTIFS($A$2:A96,A96,$J$2:J96,J96,$X$2:X96,"&lt;&gt;Cancelado"))</f>
        <v/>
      </c>
      <c r="L96" s="25" t="n"/>
      <c r="M96" s="25" t="n"/>
      <c r="N96" s="25" t="n"/>
      <c r="O96" s="25" t="n"/>
      <c r="P96" s="24">
        <f>IF(E96="","",IF(L96&lt;&gt;"",L96,IFERROR(VLOOKUP(E96,'Parâmetros'!$A$2:$E$21,2,FALSE),"")))</f>
        <v/>
      </c>
      <c r="Q96" s="24">
        <f>IF(E96="","",IF(M96&lt;&gt;"",M96,IFERROR(VLOOKUP(E96,'Parâmetros'!$A$2:$E$21,3,FALSE),"")))</f>
        <v/>
      </c>
      <c r="R96" s="24">
        <f>IF(E96="","",IF(N96&lt;&gt;"",N96,IFERROR(VLOOKUP(E96,'Parâmetros'!$A$2:$E$21,4,FALSE),"")))</f>
        <v/>
      </c>
      <c r="S96" s="24">
        <f>IF(E96="","",IF(O96&lt;&gt;"",O96,IFERROR(VLOOKUP(E96,'Parâmetros'!$A$2:$E$21,5,FALSE),"")))</f>
        <v/>
      </c>
      <c r="T96" s="23">
        <f>IF(OR(J96="",P96=""),"",J96+P96/1440)</f>
        <v/>
      </c>
      <c r="U96" s="23">
        <f>IF(OR(T96="",Q96=""),"",T96+Q96/1440)</f>
        <v/>
      </c>
      <c r="V96" s="23">
        <f>IF(OR(U96="",R96=""),"",U96+R96/1440)</f>
        <v/>
      </c>
      <c r="W96" s="23">
        <f>IF(OR(V96="",S96=""),"",V96+S96/1440)</f>
        <v/>
      </c>
      <c r="X96" s="20" t="n"/>
      <c r="Y96" s="21" t="n"/>
      <c r="Z96" s="24">
        <f>IF(OR(H96="",I96=""),"",ROUND((I96-H96)*1440,0))</f>
        <v/>
      </c>
      <c r="AA96" s="26">
        <f>IF(A96="","",IF(B96="","Informar código",IF(COUNTIF($B$2:$B$111,B96)&gt;1,"Código duplicado",IF(X96="","Informar status",IF(X96="Cancelado","CANCELADO",IF(C96="","Informar cliente/código",IF(D96="","Informar profissional",IF(E96="","Informar serviço",IF(G96="","Informar cuba",IF(J96="","Informar horário",IF(OR(P96="",Q96="",R96="",S96=""),"Revisar durações",IF(OR(P96&lt;=0,Q96&lt;=0,R96&lt;=0,S96&lt;=0),"Duração inválida",IF(W96&gt;=1,"Término após 24:00",IF(AND(Z96&lt;&gt;"",Z96&gt;'Parâmetros'!$O$2),"Início atrasado","OK"))))))))))))))</f>
        <v/>
      </c>
      <c r="AB96" s="27">
        <f>IF(A96="","",IF(X96="Cancelado","IGNORADO",IF(OR(D96="",J96="",T96="",U96="",W96=""),"REVISAR",IF(SUMPRODUCT(($A$2:$A$111=A96)*($D$2:$D$111=D96)*($X$2:$X$111&lt;&gt;"Cancelado")*(ROW($A$2:$A$111)&lt;&gt;ROW())*($J$2:$J$111&lt;&gt;"")*($T$2:$T$111&lt;&gt;"")*($J$2:$J$111&lt;T96)*($T$2:$T$111&gt;J96))+SUMPRODUCT(($A$2:$A$111=A96)*($D$2:$D$111=D96)*($X$2:$X$111&lt;&gt;"Cancelado")*(ROW($A$2:$A$111)&lt;&gt;ROW())*($U$2:$U$111&lt;&gt;"")*($W$2:$W$111&lt;&gt;"")*($U$2:$U$111&lt;T96)*($W$2:$W$111&gt;J96))+SUMPRODUCT(($A$2:$A$111=A96)*($D$2:$D$111=D96)*($X$2:$X$111&lt;&gt;"Cancelado")*(ROW($A$2:$A$111)&lt;&gt;ROW())*($J$2:$J$111&lt;&gt;"")*($T$2:$T$111&lt;&gt;"")*($J$2:$J$111&lt;W96)*($T$2:$T$111&gt;U96))+SUMPRODUCT(($A$2:$A$111=A96)*($D$2:$D$111=D96)*($X$2:$X$111&lt;&gt;"Cancelado")*(ROW($A$2:$A$111)&lt;&gt;ROW())*($U$2:$U$111&lt;&gt;"")*($W$2:$W$111&lt;&gt;"")*($U$2:$U$111&lt;W96)*($W$2:$W$111&gt;U96))&gt;0,"CONFLITO","OK"))))</f>
        <v/>
      </c>
      <c r="AC96" s="27">
        <f>IF(A96="","",IF(X96="Cancelado","IGNORADO",IF(G96="","REVISAR",IF(OR(U96="",V96=""),"REVISAR",IF(SUMPRODUCT(($A$2:$A$111=A96)*($G$2:$G$111=G96)*($X$2:$X$111&lt;&gt;"Cancelado")*(ROW($A$2:$A$111)&lt;&gt;ROW())*($U$2:$U$111&lt;&gt;"")*($V$2:$V$111&lt;&gt;"")*($U$2:$U$111&lt;V96)*($V$2:$V$111&gt;U96))&gt;0,"CONFLITO","OK")))))</f>
        <v/>
      </c>
    </row>
    <row r="97" ht="23" customHeight="1">
      <c r="A97" s="19" t="n"/>
      <c r="B97" s="20" t="n"/>
      <c r="C97" s="21" t="n"/>
      <c r="D97" s="20" t="n"/>
      <c r="E97" s="21" t="n"/>
      <c r="F97" s="21" t="n"/>
      <c r="G97" s="20" t="n"/>
      <c r="H97" s="22" t="n"/>
      <c r="I97" s="22" t="n"/>
      <c r="J97" s="23">
        <f>IF(A97="","",IF(I97&lt;&gt;"",I97,IF(H97&lt;&gt;"",H97,"")))</f>
        <v/>
      </c>
      <c r="K97" s="24">
        <f>IF(OR(A97="",J97="",X97="Cancelado"),"",COUNTIFS($A$2:$A$111,A97,$J$2:$J$111,"&lt;"&amp;J97,$J$2:$J$111,"&lt;&gt;",$X$2:$X$111,"&lt;&gt;Cancelado")+COUNTIFS($A$2:A97,A97,$J$2:J97,J97,$X$2:X97,"&lt;&gt;Cancelado"))</f>
        <v/>
      </c>
      <c r="L97" s="25" t="n"/>
      <c r="M97" s="25" t="n"/>
      <c r="N97" s="25" t="n"/>
      <c r="O97" s="25" t="n"/>
      <c r="P97" s="24">
        <f>IF(E97="","",IF(L97&lt;&gt;"",L97,IFERROR(VLOOKUP(E97,'Parâmetros'!$A$2:$E$21,2,FALSE),"")))</f>
        <v/>
      </c>
      <c r="Q97" s="24">
        <f>IF(E97="","",IF(M97&lt;&gt;"",M97,IFERROR(VLOOKUP(E97,'Parâmetros'!$A$2:$E$21,3,FALSE),"")))</f>
        <v/>
      </c>
      <c r="R97" s="24">
        <f>IF(E97="","",IF(N97&lt;&gt;"",N97,IFERROR(VLOOKUP(E97,'Parâmetros'!$A$2:$E$21,4,FALSE),"")))</f>
        <v/>
      </c>
      <c r="S97" s="24">
        <f>IF(E97="","",IF(O97&lt;&gt;"",O97,IFERROR(VLOOKUP(E97,'Parâmetros'!$A$2:$E$21,5,FALSE),"")))</f>
        <v/>
      </c>
      <c r="T97" s="23">
        <f>IF(OR(J97="",P97=""),"",J97+P97/1440)</f>
        <v/>
      </c>
      <c r="U97" s="23">
        <f>IF(OR(T97="",Q97=""),"",T97+Q97/1440)</f>
        <v/>
      </c>
      <c r="V97" s="23">
        <f>IF(OR(U97="",R97=""),"",U97+R97/1440)</f>
        <v/>
      </c>
      <c r="W97" s="23">
        <f>IF(OR(V97="",S97=""),"",V97+S97/1440)</f>
        <v/>
      </c>
      <c r="X97" s="20" t="n"/>
      <c r="Y97" s="21" t="n"/>
      <c r="Z97" s="24">
        <f>IF(OR(H97="",I97=""),"",ROUND((I97-H97)*1440,0))</f>
        <v/>
      </c>
      <c r="AA97" s="26">
        <f>IF(A97="","",IF(B97="","Informar código",IF(COUNTIF($B$2:$B$111,B97)&gt;1,"Código duplicado",IF(X97="","Informar status",IF(X97="Cancelado","CANCELADO",IF(C97="","Informar cliente/código",IF(D97="","Informar profissional",IF(E97="","Informar serviço",IF(G97="","Informar cuba",IF(J97="","Informar horário",IF(OR(P97="",Q97="",R97="",S97=""),"Revisar durações",IF(OR(P97&lt;=0,Q97&lt;=0,R97&lt;=0,S97&lt;=0),"Duração inválida",IF(W97&gt;=1,"Término após 24:00",IF(AND(Z97&lt;&gt;"",Z97&gt;'Parâmetros'!$O$2),"Início atrasado","OK"))))))))))))))</f>
        <v/>
      </c>
      <c r="AB97" s="27">
        <f>IF(A97="","",IF(X97="Cancelado","IGNORADO",IF(OR(D97="",J97="",T97="",U97="",W97=""),"REVISAR",IF(SUMPRODUCT(($A$2:$A$111=A97)*($D$2:$D$111=D97)*($X$2:$X$111&lt;&gt;"Cancelado")*(ROW($A$2:$A$111)&lt;&gt;ROW())*($J$2:$J$111&lt;&gt;"")*($T$2:$T$111&lt;&gt;"")*($J$2:$J$111&lt;T97)*($T$2:$T$111&gt;J97))+SUMPRODUCT(($A$2:$A$111=A97)*($D$2:$D$111=D97)*($X$2:$X$111&lt;&gt;"Cancelado")*(ROW($A$2:$A$111)&lt;&gt;ROW())*($U$2:$U$111&lt;&gt;"")*($W$2:$W$111&lt;&gt;"")*($U$2:$U$111&lt;T97)*($W$2:$W$111&gt;J97))+SUMPRODUCT(($A$2:$A$111=A97)*($D$2:$D$111=D97)*($X$2:$X$111&lt;&gt;"Cancelado")*(ROW($A$2:$A$111)&lt;&gt;ROW())*($J$2:$J$111&lt;&gt;"")*($T$2:$T$111&lt;&gt;"")*($J$2:$J$111&lt;W97)*($T$2:$T$111&gt;U97))+SUMPRODUCT(($A$2:$A$111=A97)*($D$2:$D$111=D97)*($X$2:$X$111&lt;&gt;"Cancelado")*(ROW($A$2:$A$111)&lt;&gt;ROW())*($U$2:$U$111&lt;&gt;"")*($W$2:$W$111&lt;&gt;"")*($U$2:$U$111&lt;W97)*($W$2:$W$111&gt;U97))&gt;0,"CONFLITO","OK"))))</f>
        <v/>
      </c>
      <c r="AC97" s="27">
        <f>IF(A97="","",IF(X97="Cancelado","IGNORADO",IF(G97="","REVISAR",IF(OR(U97="",V97=""),"REVISAR",IF(SUMPRODUCT(($A$2:$A$111=A97)*($G$2:$G$111=G97)*($X$2:$X$111&lt;&gt;"Cancelado")*(ROW($A$2:$A$111)&lt;&gt;ROW())*($U$2:$U$111&lt;&gt;"")*($V$2:$V$111&lt;&gt;"")*($U$2:$U$111&lt;V97)*($V$2:$V$111&gt;U97))&gt;0,"CONFLITO","OK")))))</f>
        <v/>
      </c>
    </row>
    <row r="98" ht="23" customHeight="1">
      <c r="A98" s="19" t="n"/>
      <c r="B98" s="20" t="n"/>
      <c r="C98" s="21" t="n"/>
      <c r="D98" s="20" t="n"/>
      <c r="E98" s="21" t="n"/>
      <c r="F98" s="21" t="n"/>
      <c r="G98" s="20" t="n"/>
      <c r="H98" s="22" t="n"/>
      <c r="I98" s="22" t="n"/>
      <c r="J98" s="23">
        <f>IF(A98="","",IF(I98&lt;&gt;"",I98,IF(H98&lt;&gt;"",H98,"")))</f>
        <v/>
      </c>
      <c r="K98" s="24">
        <f>IF(OR(A98="",J98="",X98="Cancelado"),"",COUNTIFS($A$2:$A$111,A98,$J$2:$J$111,"&lt;"&amp;J98,$J$2:$J$111,"&lt;&gt;",$X$2:$X$111,"&lt;&gt;Cancelado")+COUNTIFS($A$2:A98,A98,$J$2:J98,J98,$X$2:X98,"&lt;&gt;Cancelado"))</f>
        <v/>
      </c>
      <c r="L98" s="25" t="n"/>
      <c r="M98" s="25" t="n"/>
      <c r="N98" s="25" t="n"/>
      <c r="O98" s="25" t="n"/>
      <c r="P98" s="24">
        <f>IF(E98="","",IF(L98&lt;&gt;"",L98,IFERROR(VLOOKUP(E98,'Parâmetros'!$A$2:$E$21,2,FALSE),"")))</f>
        <v/>
      </c>
      <c r="Q98" s="24">
        <f>IF(E98="","",IF(M98&lt;&gt;"",M98,IFERROR(VLOOKUP(E98,'Parâmetros'!$A$2:$E$21,3,FALSE),"")))</f>
        <v/>
      </c>
      <c r="R98" s="24">
        <f>IF(E98="","",IF(N98&lt;&gt;"",N98,IFERROR(VLOOKUP(E98,'Parâmetros'!$A$2:$E$21,4,FALSE),"")))</f>
        <v/>
      </c>
      <c r="S98" s="24">
        <f>IF(E98="","",IF(O98&lt;&gt;"",O98,IFERROR(VLOOKUP(E98,'Parâmetros'!$A$2:$E$21,5,FALSE),"")))</f>
        <v/>
      </c>
      <c r="T98" s="23">
        <f>IF(OR(J98="",P98=""),"",J98+P98/1440)</f>
        <v/>
      </c>
      <c r="U98" s="23">
        <f>IF(OR(T98="",Q98=""),"",T98+Q98/1440)</f>
        <v/>
      </c>
      <c r="V98" s="23">
        <f>IF(OR(U98="",R98=""),"",U98+R98/1440)</f>
        <v/>
      </c>
      <c r="W98" s="23">
        <f>IF(OR(V98="",S98=""),"",V98+S98/1440)</f>
        <v/>
      </c>
      <c r="X98" s="20" t="n"/>
      <c r="Y98" s="21" t="n"/>
      <c r="Z98" s="24">
        <f>IF(OR(H98="",I98=""),"",ROUND((I98-H98)*1440,0))</f>
        <v/>
      </c>
      <c r="AA98" s="26">
        <f>IF(A98="","",IF(B98="","Informar código",IF(COUNTIF($B$2:$B$111,B98)&gt;1,"Código duplicado",IF(X98="","Informar status",IF(X98="Cancelado","CANCELADO",IF(C98="","Informar cliente/código",IF(D98="","Informar profissional",IF(E98="","Informar serviço",IF(G98="","Informar cuba",IF(J98="","Informar horário",IF(OR(P98="",Q98="",R98="",S98=""),"Revisar durações",IF(OR(P98&lt;=0,Q98&lt;=0,R98&lt;=0,S98&lt;=0),"Duração inválida",IF(W98&gt;=1,"Término após 24:00",IF(AND(Z98&lt;&gt;"",Z98&gt;'Parâmetros'!$O$2),"Início atrasado","OK"))))))))))))))</f>
        <v/>
      </c>
      <c r="AB98" s="27">
        <f>IF(A98="","",IF(X98="Cancelado","IGNORADO",IF(OR(D98="",J98="",T98="",U98="",W98=""),"REVISAR",IF(SUMPRODUCT(($A$2:$A$111=A98)*($D$2:$D$111=D98)*($X$2:$X$111&lt;&gt;"Cancelado")*(ROW($A$2:$A$111)&lt;&gt;ROW())*($J$2:$J$111&lt;&gt;"")*($T$2:$T$111&lt;&gt;"")*($J$2:$J$111&lt;T98)*($T$2:$T$111&gt;J98))+SUMPRODUCT(($A$2:$A$111=A98)*($D$2:$D$111=D98)*($X$2:$X$111&lt;&gt;"Cancelado")*(ROW($A$2:$A$111)&lt;&gt;ROW())*($U$2:$U$111&lt;&gt;"")*($W$2:$W$111&lt;&gt;"")*($U$2:$U$111&lt;T98)*($W$2:$W$111&gt;J98))+SUMPRODUCT(($A$2:$A$111=A98)*($D$2:$D$111=D98)*($X$2:$X$111&lt;&gt;"Cancelado")*(ROW($A$2:$A$111)&lt;&gt;ROW())*($J$2:$J$111&lt;&gt;"")*($T$2:$T$111&lt;&gt;"")*($J$2:$J$111&lt;W98)*($T$2:$T$111&gt;U98))+SUMPRODUCT(($A$2:$A$111=A98)*($D$2:$D$111=D98)*($X$2:$X$111&lt;&gt;"Cancelado")*(ROW($A$2:$A$111)&lt;&gt;ROW())*($U$2:$U$111&lt;&gt;"")*($W$2:$W$111&lt;&gt;"")*($U$2:$U$111&lt;W98)*($W$2:$W$111&gt;U98))&gt;0,"CONFLITO","OK"))))</f>
        <v/>
      </c>
      <c r="AC98" s="27">
        <f>IF(A98="","",IF(X98="Cancelado","IGNORADO",IF(G98="","REVISAR",IF(OR(U98="",V98=""),"REVISAR",IF(SUMPRODUCT(($A$2:$A$111=A98)*($G$2:$G$111=G98)*($X$2:$X$111&lt;&gt;"Cancelado")*(ROW($A$2:$A$111)&lt;&gt;ROW())*($U$2:$U$111&lt;&gt;"")*($V$2:$V$111&lt;&gt;"")*($U$2:$U$111&lt;V98)*($V$2:$V$111&gt;U98))&gt;0,"CONFLITO","OK")))))</f>
        <v/>
      </c>
    </row>
    <row r="99" ht="23" customHeight="1">
      <c r="A99" s="19" t="n"/>
      <c r="B99" s="20" t="n"/>
      <c r="C99" s="21" t="n"/>
      <c r="D99" s="20" t="n"/>
      <c r="E99" s="21" t="n"/>
      <c r="F99" s="21" t="n"/>
      <c r="G99" s="20" t="n"/>
      <c r="H99" s="22" t="n"/>
      <c r="I99" s="22" t="n"/>
      <c r="J99" s="23">
        <f>IF(A99="","",IF(I99&lt;&gt;"",I99,IF(H99&lt;&gt;"",H99,"")))</f>
        <v/>
      </c>
      <c r="K99" s="24">
        <f>IF(OR(A99="",J99="",X99="Cancelado"),"",COUNTIFS($A$2:$A$111,A99,$J$2:$J$111,"&lt;"&amp;J99,$J$2:$J$111,"&lt;&gt;",$X$2:$X$111,"&lt;&gt;Cancelado")+COUNTIFS($A$2:A99,A99,$J$2:J99,J99,$X$2:X99,"&lt;&gt;Cancelado"))</f>
        <v/>
      </c>
      <c r="L99" s="25" t="n"/>
      <c r="M99" s="25" t="n"/>
      <c r="N99" s="25" t="n"/>
      <c r="O99" s="25" t="n"/>
      <c r="P99" s="24">
        <f>IF(E99="","",IF(L99&lt;&gt;"",L99,IFERROR(VLOOKUP(E99,'Parâmetros'!$A$2:$E$21,2,FALSE),"")))</f>
        <v/>
      </c>
      <c r="Q99" s="24">
        <f>IF(E99="","",IF(M99&lt;&gt;"",M99,IFERROR(VLOOKUP(E99,'Parâmetros'!$A$2:$E$21,3,FALSE),"")))</f>
        <v/>
      </c>
      <c r="R99" s="24">
        <f>IF(E99="","",IF(N99&lt;&gt;"",N99,IFERROR(VLOOKUP(E99,'Parâmetros'!$A$2:$E$21,4,FALSE),"")))</f>
        <v/>
      </c>
      <c r="S99" s="24">
        <f>IF(E99="","",IF(O99&lt;&gt;"",O99,IFERROR(VLOOKUP(E99,'Parâmetros'!$A$2:$E$21,5,FALSE),"")))</f>
        <v/>
      </c>
      <c r="T99" s="23">
        <f>IF(OR(J99="",P99=""),"",J99+P99/1440)</f>
        <v/>
      </c>
      <c r="U99" s="23">
        <f>IF(OR(T99="",Q99=""),"",T99+Q99/1440)</f>
        <v/>
      </c>
      <c r="V99" s="23">
        <f>IF(OR(U99="",R99=""),"",U99+R99/1440)</f>
        <v/>
      </c>
      <c r="W99" s="23">
        <f>IF(OR(V99="",S99=""),"",V99+S99/1440)</f>
        <v/>
      </c>
      <c r="X99" s="20" t="n"/>
      <c r="Y99" s="21" t="n"/>
      <c r="Z99" s="24">
        <f>IF(OR(H99="",I99=""),"",ROUND((I99-H99)*1440,0))</f>
        <v/>
      </c>
      <c r="AA99" s="26">
        <f>IF(A99="","",IF(B99="","Informar código",IF(COUNTIF($B$2:$B$111,B99)&gt;1,"Código duplicado",IF(X99="","Informar status",IF(X99="Cancelado","CANCELADO",IF(C99="","Informar cliente/código",IF(D99="","Informar profissional",IF(E99="","Informar serviço",IF(G99="","Informar cuba",IF(J99="","Informar horário",IF(OR(P99="",Q99="",R99="",S99=""),"Revisar durações",IF(OR(P99&lt;=0,Q99&lt;=0,R99&lt;=0,S99&lt;=0),"Duração inválida",IF(W99&gt;=1,"Término após 24:00",IF(AND(Z99&lt;&gt;"",Z99&gt;'Parâmetros'!$O$2),"Início atrasado","OK"))))))))))))))</f>
        <v/>
      </c>
      <c r="AB99" s="27">
        <f>IF(A99="","",IF(X99="Cancelado","IGNORADO",IF(OR(D99="",J99="",T99="",U99="",W99=""),"REVISAR",IF(SUMPRODUCT(($A$2:$A$111=A99)*($D$2:$D$111=D99)*($X$2:$X$111&lt;&gt;"Cancelado")*(ROW($A$2:$A$111)&lt;&gt;ROW())*($J$2:$J$111&lt;&gt;"")*($T$2:$T$111&lt;&gt;"")*($J$2:$J$111&lt;T99)*($T$2:$T$111&gt;J99))+SUMPRODUCT(($A$2:$A$111=A99)*($D$2:$D$111=D99)*($X$2:$X$111&lt;&gt;"Cancelado")*(ROW($A$2:$A$111)&lt;&gt;ROW())*($U$2:$U$111&lt;&gt;"")*($W$2:$W$111&lt;&gt;"")*($U$2:$U$111&lt;T99)*($W$2:$W$111&gt;J99))+SUMPRODUCT(($A$2:$A$111=A99)*($D$2:$D$111=D99)*($X$2:$X$111&lt;&gt;"Cancelado")*(ROW($A$2:$A$111)&lt;&gt;ROW())*($J$2:$J$111&lt;&gt;"")*($T$2:$T$111&lt;&gt;"")*($J$2:$J$111&lt;W99)*($T$2:$T$111&gt;U99))+SUMPRODUCT(($A$2:$A$111=A99)*($D$2:$D$111=D99)*($X$2:$X$111&lt;&gt;"Cancelado")*(ROW($A$2:$A$111)&lt;&gt;ROW())*($U$2:$U$111&lt;&gt;"")*($W$2:$W$111&lt;&gt;"")*($U$2:$U$111&lt;W99)*($W$2:$W$111&gt;U99))&gt;0,"CONFLITO","OK"))))</f>
        <v/>
      </c>
      <c r="AC99" s="27">
        <f>IF(A99="","",IF(X99="Cancelado","IGNORADO",IF(G99="","REVISAR",IF(OR(U99="",V99=""),"REVISAR",IF(SUMPRODUCT(($A$2:$A$111=A99)*($G$2:$G$111=G99)*($X$2:$X$111&lt;&gt;"Cancelado")*(ROW($A$2:$A$111)&lt;&gt;ROW())*($U$2:$U$111&lt;&gt;"")*($V$2:$V$111&lt;&gt;"")*($U$2:$U$111&lt;V99)*($V$2:$V$111&gt;U99))&gt;0,"CONFLITO","OK")))))</f>
        <v/>
      </c>
    </row>
    <row r="100" ht="23" customHeight="1">
      <c r="A100" s="19" t="n"/>
      <c r="B100" s="20" t="n"/>
      <c r="C100" s="21" t="n"/>
      <c r="D100" s="20" t="n"/>
      <c r="E100" s="21" t="n"/>
      <c r="F100" s="21" t="n"/>
      <c r="G100" s="20" t="n"/>
      <c r="H100" s="22" t="n"/>
      <c r="I100" s="22" t="n"/>
      <c r="J100" s="23">
        <f>IF(A100="","",IF(I100&lt;&gt;"",I100,IF(H100&lt;&gt;"",H100,"")))</f>
        <v/>
      </c>
      <c r="K100" s="24">
        <f>IF(OR(A100="",J100="",X100="Cancelado"),"",COUNTIFS($A$2:$A$111,A100,$J$2:$J$111,"&lt;"&amp;J100,$J$2:$J$111,"&lt;&gt;",$X$2:$X$111,"&lt;&gt;Cancelado")+COUNTIFS($A$2:A100,A100,$J$2:J100,J100,$X$2:X100,"&lt;&gt;Cancelado"))</f>
        <v/>
      </c>
      <c r="L100" s="25" t="n"/>
      <c r="M100" s="25" t="n"/>
      <c r="N100" s="25" t="n"/>
      <c r="O100" s="25" t="n"/>
      <c r="P100" s="24">
        <f>IF(E100="","",IF(L100&lt;&gt;"",L100,IFERROR(VLOOKUP(E100,'Parâmetros'!$A$2:$E$21,2,FALSE),"")))</f>
        <v/>
      </c>
      <c r="Q100" s="24">
        <f>IF(E100="","",IF(M100&lt;&gt;"",M100,IFERROR(VLOOKUP(E100,'Parâmetros'!$A$2:$E$21,3,FALSE),"")))</f>
        <v/>
      </c>
      <c r="R100" s="24">
        <f>IF(E100="","",IF(N100&lt;&gt;"",N100,IFERROR(VLOOKUP(E100,'Parâmetros'!$A$2:$E$21,4,FALSE),"")))</f>
        <v/>
      </c>
      <c r="S100" s="24">
        <f>IF(E100="","",IF(O100&lt;&gt;"",O100,IFERROR(VLOOKUP(E100,'Parâmetros'!$A$2:$E$21,5,FALSE),"")))</f>
        <v/>
      </c>
      <c r="T100" s="23">
        <f>IF(OR(J100="",P100=""),"",J100+P100/1440)</f>
        <v/>
      </c>
      <c r="U100" s="23">
        <f>IF(OR(T100="",Q100=""),"",T100+Q100/1440)</f>
        <v/>
      </c>
      <c r="V100" s="23">
        <f>IF(OR(U100="",R100=""),"",U100+R100/1440)</f>
        <v/>
      </c>
      <c r="W100" s="23">
        <f>IF(OR(V100="",S100=""),"",V100+S100/1440)</f>
        <v/>
      </c>
      <c r="X100" s="20" t="n"/>
      <c r="Y100" s="21" t="n"/>
      <c r="Z100" s="24">
        <f>IF(OR(H100="",I100=""),"",ROUND((I100-H100)*1440,0))</f>
        <v/>
      </c>
      <c r="AA100" s="26">
        <f>IF(A100="","",IF(B100="","Informar código",IF(COUNTIF($B$2:$B$111,B100)&gt;1,"Código duplicado",IF(X100="","Informar status",IF(X100="Cancelado","CANCELADO",IF(C100="","Informar cliente/código",IF(D100="","Informar profissional",IF(E100="","Informar serviço",IF(G100="","Informar cuba",IF(J100="","Informar horário",IF(OR(P100="",Q100="",R100="",S100=""),"Revisar durações",IF(OR(P100&lt;=0,Q100&lt;=0,R100&lt;=0,S100&lt;=0),"Duração inválida",IF(W100&gt;=1,"Término após 24:00",IF(AND(Z100&lt;&gt;"",Z100&gt;'Parâmetros'!$O$2),"Início atrasado","OK"))))))))))))))</f>
        <v/>
      </c>
      <c r="AB100" s="27">
        <f>IF(A100="","",IF(X100="Cancelado","IGNORADO",IF(OR(D100="",J100="",T100="",U100="",W100=""),"REVISAR",IF(SUMPRODUCT(($A$2:$A$111=A100)*($D$2:$D$111=D100)*($X$2:$X$111&lt;&gt;"Cancelado")*(ROW($A$2:$A$111)&lt;&gt;ROW())*($J$2:$J$111&lt;&gt;"")*($T$2:$T$111&lt;&gt;"")*($J$2:$J$111&lt;T100)*($T$2:$T$111&gt;J100))+SUMPRODUCT(($A$2:$A$111=A100)*($D$2:$D$111=D100)*($X$2:$X$111&lt;&gt;"Cancelado")*(ROW($A$2:$A$111)&lt;&gt;ROW())*($U$2:$U$111&lt;&gt;"")*($W$2:$W$111&lt;&gt;"")*($U$2:$U$111&lt;T100)*($W$2:$W$111&gt;J100))+SUMPRODUCT(($A$2:$A$111=A100)*($D$2:$D$111=D100)*($X$2:$X$111&lt;&gt;"Cancelado")*(ROW($A$2:$A$111)&lt;&gt;ROW())*($J$2:$J$111&lt;&gt;"")*($T$2:$T$111&lt;&gt;"")*($J$2:$J$111&lt;W100)*($T$2:$T$111&gt;U100))+SUMPRODUCT(($A$2:$A$111=A100)*($D$2:$D$111=D100)*($X$2:$X$111&lt;&gt;"Cancelado")*(ROW($A$2:$A$111)&lt;&gt;ROW())*($U$2:$U$111&lt;&gt;"")*($W$2:$W$111&lt;&gt;"")*($U$2:$U$111&lt;W100)*($W$2:$W$111&gt;U100))&gt;0,"CONFLITO","OK"))))</f>
        <v/>
      </c>
      <c r="AC100" s="27">
        <f>IF(A100="","",IF(X100="Cancelado","IGNORADO",IF(G100="","REVISAR",IF(OR(U100="",V100=""),"REVISAR",IF(SUMPRODUCT(($A$2:$A$111=A100)*($G$2:$G$111=G100)*($X$2:$X$111&lt;&gt;"Cancelado")*(ROW($A$2:$A$111)&lt;&gt;ROW())*($U$2:$U$111&lt;&gt;"")*($V$2:$V$111&lt;&gt;"")*($U$2:$U$111&lt;V100)*($V$2:$V$111&gt;U100))&gt;0,"CONFLITO","OK")))))</f>
        <v/>
      </c>
    </row>
    <row r="101" ht="23" customHeight="1">
      <c r="A101" s="19" t="n"/>
      <c r="B101" s="20" t="n"/>
      <c r="C101" s="21" t="n"/>
      <c r="D101" s="20" t="n"/>
      <c r="E101" s="21" t="n"/>
      <c r="F101" s="21" t="n"/>
      <c r="G101" s="20" t="n"/>
      <c r="H101" s="22" t="n"/>
      <c r="I101" s="22" t="n"/>
      <c r="J101" s="23">
        <f>IF(A101="","",IF(I101&lt;&gt;"",I101,IF(H101&lt;&gt;"",H101,"")))</f>
        <v/>
      </c>
      <c r="K101" s="24">
        <f>IF(OR(A101="",J101="",X101="Cancelado"),"",COUNTIFS($A$2:$A$111,A101,$J$2:$J$111,"&lt;"&amp;J101,$J$2:$J$111,"&lt;&gt;",$X$2:$X$111,"&lt;&gt;Cancelado")+COUNTIFS($A$2:A101,A101,$J$2:J101,J101,$X$2:X101,"&lt;&gt;Cancelado"))</f>
        <v/>
      </c>
      <c r="L101" s="25" t="n"/>
      <c r="M101" s="25" t="n"/>
      <c r="N101" s="25" t="n"/>
      <c r="O101" s="25" t="n"/>
      <c r="P101" s="24">
        <f>IF(E101="","",IF(L101&lt;&gt;"",L101,IFERROR(VLOOKUP(E101,'Parâmetros'!$A$2:$E$21,2,FALSE),"")))</f>
        <v/>
      </c>
      <c r="Q101" s="24">
        <f>IF(E101="","",IF(M101&lt;&gt;"",M101,IFERROR(VLOOKUP(E101,'Parâmetros'!$A$2:$E$21,3,FALSE),"")))</f>
        <v/>
      </c>
      <c r="R101" s="24">
        <f>IF(E101="","",IF(N101&lt;&gt;"",N101,IFERROR(VLOOKUP(E101,'Parâmetros'!$A$2:$E$21,4,FALSE),"")))</f>
        <v/>
      </c>
      <c r="S101" s="24">
        <f>IF(E101="","",IF(O101&lt;&gt;"",O101,IFERROR(VLOOKUP(E101,'Parâmetros'!$A$2:$E$21,5,FALSE),"")))</f>
        <v/>
      </c>
      <c r="T101" s="23">
        <f>IF(OR(J101="",P101=""),"",J101+P101/1440)</f>
        <v/>
      </c>
      <c r="U101" s="23">
        <f>IF(OR(T101="",Q101=""),"",T101+Q101/1440)</f>
        <v/>
      </c>
      <c r="V101" s="23">
        <f>IF(OR(U101="",R101=""),"",U101+R101/1440)</f>
        <v/>
      </c>
      <c r="W101" s="23">
        <f>IF(OR(V101="",S101=""),"",V101+S101/1440)</f>
        <v/>
      </c>
      <c r="X101" s="20" t="n"/>
      <c r="Y101" s="21" t="n"/>
      <c r="Z101" s="24">
        <f>IF(OR(H101="",I101=""),"",ROUND((I101-H101)*1440,0))</f>
        <v/>
      </c>
      <c r="AA101" s="26">
        <f>IF(A101="","",IF(B101="","Informar código",IF(COUNTIF($B$2:$B$111,B101)&gt;1,"Código duplicado",IF(X101="","Informar status",IF(X101="Cancelado","CANCELADO",IF(C101="","Informar cliente/código",IF(D101="","Informar profissional",IF(E101="","Informar serviço",IF(G101="","Informar cuba",IF(J101="","Informar horário",IF(OR(P101="",Q101="",R101="",S101=""),"Revisar durações",IF(OR(P101&lt;=0,Q101&lt;=0,R101&lt;=0,S101&lt;=0),"Duração inválida",IF(W101&gt;=1,"Término após 24:00",IF(AND(Z101&lt;&gt;"",Z101&gt;'Parâmetros'!$O$2),"Início atrasado","OK"))))))))))))))</f>
        <v/>
      </c>
      <c r="AB101" s="27">
        <f>IF(A101="","",IF(X101="Cancelado","IGNORADO",IF(OR(D101="",J101="",T101="",U101="",W101=""),"REVISAR",IF(SUMPRODUCT(($A$2:$A$111=A101)*($D$2:$D$111=D101)*($X$2:$X$111&lt;&gt;"Cancelado")*(ROW($A$2:$A$111)&lt;&gt;ROW())*($J$2:$J$111&lt;&gt;"")*($T$2:$T$111&lt;&gt;"")*($J$2:$J$111&lt;T101)*($T$2:$T$111&gt;J101))+SUMPRODUCT(($A$2:$A$111=A101)*($D$2:$D$111=D101)*($X$2:$X$111&lt;&gt;"Cancelado")*(ROW($A$2:$A$111)&lt;&gt;ROW())*($U$2:$U$111&lt;&gt;"")*($W$2:$W$111&lt;&gt;"")*($U$2:$U$111&lt;T101)*($W$2:$W$111&gt;J101))+SUMPRODUCT(($A$2:$A$111=A101)*($D$2:$D$111=D101)*($X$2:$X$111&lt;&gt;"Cancelado")*(ROW($A$2:$A$111)&lt;&gt;ROW())*($J$2:$J$111&lt;&gt;"")*($T$2:$T$111&lt;&gt;"")*($J$2:$J$111&lt;W101)*($T$2:$T$111&gt;U101))+SUMPRODUCT(($A$2:$A$111=A101)*($D$2:$D$111=D101)*($X$2:$X$111&lt;&gt;"Cancelado")*(ROW($A$2:$A$111)&lt;&gt;ROW())*($U$2:$U$111&lt;&gt;"")*($W$2:$W$111&lt;&gt;"")*($U$2:$U$111&lt;W101)*($W$2:$W$111&gt;U101))&gt;0,"CONFLITO","OK"))))</f>
        <v/>
      </c>
      <c r="AC101" s="27">
        <f>IF(A101="","",IF(X101="Cancelado","IGNORADO",IF(G101="","REVISAR",IF(OR(U101="",V101=""),"REVISAR",IF(SUMPRODUCT(($A$2:$A$111=A101)*($G$2:$G$111=G101)*($X$2:$X$111&lt;&gt;"Cancelado")*(ROW($A$2:$A$111)&lt;&gt;ROW())*($U$2:$U$111&lt;&gt;"")*($V$2:$V$111&lt;&gt;"")*($U$2:$U$111&lt;V101)*($V$2:$V$111&gt;U101))&gt;0,"CONFLITO","OK")))))</f>
        <v/>
      </c>
    </row>
    <row r="102" ht="23" customHeight="1">
      <c r="A102" s="19" t="n"/>
      <c r="B102" s="20" t="n"/>
      <c r="C102" s="21" t="n"/>
      <c r="D102" s="20" t="n"/>
      <c r="E102" s="21" t="n"/>
      <c r="F102" s="21" t="n"/>
      <c r="G102" s="20" t="n"/>
      <c r="H102" s="22" t="n"/>
      <c r="I102" s="22" t="n"/>
      <c r="J102" s="23">
        <f>IF(A102="","",IF(I102&lt;&gt;"",I102,IF(H102&lt;&gt;"",H102,"")))</f>
        <v/>
      </c>
      <c r="K102" s="24">
        <f>IF(OR(A102="",J102="",X102="Cancelado"),"",COUNTIFS($A$2:$A$111,A102,$J$2:$J$111,"&lt;"&amp;J102,$J$2:$J$111,"&lt;&gt;",$X$2:$X$111,"&lt;&gt;Cancelado")+COUNTIFS($A$2:A102,A102,$J$2:J102,J102,$X$2:X102,"&lt;&gt;Cancelado"))</f>
        <v/>
      </c>
      <c r="L102" s="25" t="n"/>
      <c r="M102" s="25" t="n"/>
      <c r="N102" s="25" t="n"/>
      <c r="O102" s="25" t="n"/>
      <c r="P102" s="24">
        <f>IF(E102="","",IF(L102&lt;&gt;"",L102,IFERROR(VLOOKUP(E102,'Parâmetros'!$A$2:$E$21,2,FALSE),"")))</f>
        <v/>
      </c>
      <c r="Q102" s="24">
        <f>IF(E102="","",IF(M102&lt;&gt;"",M102,IFERROR(VLOOKUP(E102,'Parâmetros'!$A$2:$E$21,3,FALSE),"")))</f>
        <v/>
      </c>
      <c r="R102" s="24">
        <f>IF(E102="","",IF(N102&lt;&gt;"",N102,IFERROR(VLOOKUP(E102,'Parâmetros'!$A$2:$E$21,4,FALSE),"")))</f>
        <v/>
      </c>
      <c r="S102" s="24">
        <f>IF(E102="","",IF(O102&lt;&gt;"",O102,IFERROR(VLOOKUP(E102,'Parâmetros'!$A$2:$E$21,5,FALSE),"")))</f>
        <v/>
      </c>
      <c r="T102" s="23">
        <f>IF(OR(J102="",P102=""),"",J102+P102/1440)</f>
        <v/>
      </c>
      <c r="U102" s="23">
        <f>IF(OR(T102="",Q102=""),"",T102+Q102/1440)</f>
        <v/>
      </c>
      <c r="V102" s="23">
        <f>IF(OR(U102="",R102=""),"",U102+R102/1440)</f>
        <v/>
      </c>
      <c r="W102" s="23">
        <f>IF(OR(V102="",S102=""),"",V102+S102/1440)</f>
        <v/>
      </c>
      <c r="X102" s="20" t="n"/>
      <c r="Y102" s="21" t="n"/>
      <c r="Z102" s="24">
        <f>IF(OR(H102="",I102=""),"",ROUND((I102-H102)*1440,0))</f>
        <v/>
      </c>
      <c r="AA102" s="26">
        <f>IF(A102="","",IF(B102="","Informar código",IF(COUNTIF($B$2:$B$111,B102)&gt;1,"Código duplicado",IF(X102="","Informar status",IF(X102="Cancelado","CANCELADO",IF(C102="","Informar cliente/código",IF(D102="","Informar profissional",IF(E102="","Informar serviço",IF(G102="","Informar cuba",IF(J102="","Informar horário",IF(OR(P102="",Q102="",R102="",S102=""),"Revisar durações",IF(OR(P102&lt;=0,Q102&lt;=0,R102&lt;=0,S102&lt;=0),"Duração inválida",IF(W102&gt;=1,"Término após 24:00",IF(AND(Z102&lt;&gt;"",Z102&gt;'Parâmetros'!$O$2),"Início atrasado","OK"))))))))))))))</f>
        <v/>
      </c>
      <c r="AB102" s="27">
        <f>IF(A102="","",IF(X102="Cancelado","IGNORADO",IF(OR(D102="",J102="",T102="",U102="",W102=""),"REVISAR",IF(SUMPRODUCT(($A$2:$A$111=A102)*($D$2:$D$111=D102)*($X$2:$X$111&lt;&gt;"Cancelado")*(ROW($A$2:$A$111)&lt;&gt;ROW())*($J$2:$J$111&lt;&gt;"")*($T$2:$T$111&lt;&gt;"")*($J$2:$J$111&lt;T102)*($T$2:$T$111&gt;J102))+SUMPRODUCT(($A$2:$A$111=A102)*($D$2:$D$111=D102)*($X$2:$X$111&lt;&gt;"Cancelado")*(ROW($A$2:$A$111)&lt;&gt;ROW())*($U$2:$U$111&lt;&gt;"")*($W$2:$W$111&lt;&gt;"")*($U$2:$U$111&lt;T102)*($W$2:$W$111&gt;J102))+SUMPRODUCT(($A$2:$A$111=A102)*($D$2:$D$111=D102)*($X$2:$X$111&lt;&gt;"Cancelado")*(ROW($A$2:$A$111)&lt;&gt;ROW())*($J$2:$J$111&lt;&gt;"")*($T$2:$T$111&lt;&gt;"")*($J$2:$J$111&lt;W102)*($T$2:$T$111&gt;U102))+SUMPRODUCT(($A$2:$A$111=A102)*($D$2:$D$111=D102)*($X$2:$X$111&lt;&gt;"Cancelado")*(ROW($A$2:$A$111)&lt;&gt;ROW())*($U$2:$U$111&lt;&gt;"")*($W$2:$W$111&lt;&gt;"")*($U$2:$U$111&lt;W102)*($W$2:$W$111&gt;U102))&gt;0,"CONFLITO","OK"))))</f>
        <v/>
      </c>
      <c r="AC102" s="27">
        <f>IF(A102="","",IF(X102="Cancelado","IGNORADO",IF(G102="","REVISAR",IF(OR(U102="",V102=""),"REVISAR",IF(SUMPRODUCT(($A$2:$A$111=A102)*($G$2:$G$111=G102)*($X$2:$X$111&lt;&gt;"Cancelado")*(ROW($A$2:$A$111)&lt;&gt;ROW())*($U$2:$U$111&lt;&gt;"")*($V$2:$V$111&lt;&gt;"")*($U$2:$U$111&lt;V102)*($V$2:$V$111&gt;U102))&gt;0,"CONFLITO","OK")))))</f>
        <v/>
      </c>
    </row>
    <row r="103" ht="23" customHeight="1">
      <c r="A103" s="19" t="n"/>
      <c r="B103" s="20" t="n"/>
      <c r="C103" s="21" t="n"/>
      <c r="D103" s="20" t="n"/>
      <c r="E103" s="21" t="n"/>
      <c r="F103" s="21" t="n"/>
      <c r="G103" s="20" t="n"/>
      <c r="H103" s="22" t="n"/>
      <c r="I103" s="22" t="n"/>
      <c r="J103" s="23">
        <f>IF(A103="","",IF(I103&lt;&gt;"",I103,IF(H103&lt;&gt;"",H103,"")))</f>
        <v/>
      </c>
      <c r="K103" s="24">
        <f>IF(OR(A103="",J103="",X103="Cancelado"),"",COUNTIFS($A$2:$A$111,A103,$J$2:$J$111,"&lt;"&amp;J103,$J$2:$J$111,"&lt;&gt;",$X$2:$X$111,"&lt;&gt;Cancelado")+COUNTIFS($A$2:A103,A103,$J$2:J103,J103,$X$2:X103,"&lt;&gt;Cancelado"))</f>
        <v/>
      </c>
      <c r="L103" s="25" t="n"/>
      <c r="M103" s="25" t="n"/>
      <c r="N103" s="25" t="n"/>
      <c r="O103" s="25" t="n"/>
      <c r="P103" s="24">
        <f>IF(E103="","",IF(L103&lt;&gt;"",L103,IFERROR(VLOOKUP(E103,'Parâmetros'!$A$2:$E$21,2,FALSE),"")))</f>
        <v/>
      </c>
      <c r="Q103" s="24">
        <f>IF(E103="","",IF(M103&lt;&gt;"",M103,IFERROR(VLOOKUP(E103,'Parâmetros'!$A$2:$E$21,3,FALSE),"")))</f>
        <v/>
      </c>
      <c r="R103" s="24">
        <f>IF(E103="","",IF(N103&lt;&gt;"",N103,IFERROR(VLOOKUP(E103,'Parâmetros'!$A$2:$E$21,4,FALSE),"")))</f>
        <v/>
      </c>
      <c r="S103" s="24">
        <f>IF(E103="","",IF(O103&lt;&gt;"",O103,IFERROR(VLOOKUP(E103,'Parâmetros'!$A$2:$E$21,5,FALSE),"")))</f>
        <v/>
      </c>
      <c r="T103" s="23">
        <f>IF(OR(J103="",P103=""),"",J103+P103/1440)</f>
        <v/>
      </c>
      <c r="U103" s="23">
        <f>IF(OR(T103="",Q103=""),"",T103+Q103/1440)</f>
        <v/>
      </c>
      <c r="V103" s="23">
        <f>IF(OR(U103="",R103=""),"",U103+R103/1440)</f>
        <v/>
      </c>
      <c r="W103" s="23">
        <f>IF(OR(V103="",S103=""),"",V103+S103/1440)</f>
        <v/>
      </c>
      <c r="X103" s="20" t="n"/>
      <c r="Y103" s="21" t="n"/>
      <c r="Z103" s="24">
        <f>IF(OR(H103="",I103=""),"",ROUND((I103-H103)*1440,0))</f>
        <v/>
      </c>
      <c r="AA103" s="26">
        <f>IF(A103="","",IF(B103="","Informar código",IF(COUNTIF($B$2:$B$111,B103)&gt;1,"Código duplicado",IF(X103="","Informar status",IF(X103="Cancelado","CANCELADO",IF(C103="","Informar cliente/código",IF(D103="","Informar profissional",IF(E103="","Informar serviço",IF(G103="","Informar cuba",IF(J103="","Informar horário",IF(OR(P103="",Q103="",R103="",S103=""),"Revisar durações",IF(OR(P103&lt;=0,Q103&lt;=0,R103&lt;=0,S103&lt;=0),"Duração inválida",IF(W103&gt;=1,"Término após 24:00",IF(AND(Z103&lt;&gt;"",Z103&gt;'Parâmetros'!$O$2),"Início atrasado","OK"))))))))))))))</f>
        <v/>
      </c>
      <c r="AB103" s="27">
        <f>IF(A103="","",IF(X103="Cancelado","IGNORADO",IF(OR(D103="",J103="",T103="",U103="",W103=""),"REVISAR",IF(SUMPRODUCT(($A$2:$A$111=A103)*($D$2:$D$111=D103)*($X$2:$X$111&lt;&gt;"Cancelado")*(ROW($A$2:$A$111)&lt;&gt;ROW())*($J$2:$J$111&lt;&gt;"")*($T$2:$T$111&lt;&gt;"")*($J$2:$J$111&lt;T103)*($T$2:$T$111&gt;J103))+SUMPRODUCT(($A$2:$A$111=A103)*($D$2:$D$111=D103)*($X$2:$X$111&lt;&gt;"Cancelado")*(ROW($A$2:$A$111)&lt;&gt;ROW())*($U$2:$U$111&lt;&gt;"")*($W$2:$W$111&lt;&gt;"")*($U$2:$U$111&lt;T103)*($W$2:$W$111&gt;J103))+SUMPRODUCT(($A$2:$A$111=A103)*($D$2:$D$111=D103)*($X$2:$X$111&lt;&gt;"Cancelado")*(ROW($A$2:$A$111)&lt;&gt;ROW())*($J$2:$J$111&lt;&gt;"")*($T$2:$T$111&lt;&gt;"")*($J$2:$J$111&lt;W103)*($T$2:$T$111&gt;U103))+SUMPRODUCT(($A$2:$A$111=A103)*($D$2:$D$111=D103)*($X$2:$X$111&lt;&gt;"Cancelado")*(ROW($A$2:$A$111)&lt;&gt;ROW())*($U$2:$U$111&lt;&gt;"")*($W$2:$W$111&lt;&gt;"")*($U$2:$U$111&lt;W103)*($W$2:$W$111&gt;U103))&gt;0,"CONFLITO","OK"))))</f>
        <v/>
      </c>
      <c r="AC103" s="27">
        <f>IF(A103="","",IF(X103="Cancelado","IGNORADO",IF(G103="","REVISAR",IF(OR(U103="",V103=""),"REVISAR",IF(SUMPRODUCT(($A$2:$A$111=A103)*($G$2:$G$111=G103)*($X$2:$X$111&lt;&gt;"Cancelado")*(ROW($A$2:$A$111)&lt;&gt;ROW())*($U$2:$U$111&lt;&gt;"")*($V$2:$V$111&lt;&gt;"")*($U$2:$U$111&lt;V103)*($V$2:$V$111&gt;U103))&gt;0,"CONFLITO","OK")))))</f>
        <v/>
      </c>
    </row>
    <row r="104" ht="23" customHeight="1">
      <c r="A104" s="19" t="n"/>
      <c r="B104" s="20" t="n"/>
      <c r="C104" s="21" t="n"/>
      <c r="D104" s="20" t="n"/>
      <c r="E104" s="21" t="n"/>
      <c r="F104" s="21" t="n"/>
      <c r="G104" s="20" t="n"/>
      <c r="H104" s="22" t="n"/>
      <c r="I104" s="22" t="n"/>
      <c r="J104" s="23">
        <f>IF(A104="","",IF(I104&lt;&gt;"",I104,IF(H104&lt;&gt;"",H104,"")))</f>
        <v/>
      </c>
      <c r="K104" s="24">
        <f>IF(OR(A104="",J104="",X104="Cancelado"),"",COUNTIFS($A$2:$A$111,A104,$J$2:$J$111,"&lt;"&amp;J104,$J$2:$J$111,"&lt;&gt;",$X$2:$X$111,"&lt;&gt;Cancelado")+COUNTIFS($A$2:A104,A104,$J$2:J104,J104,$X$2:X104,"&lt;&gt;Cancelado"))</f>
        <v/>
      </c>
      <c r="L104" s="25" t="n"/>
      <c r="M104" s="25" t="n"/>
      <c r="N104" s="25" t="n"/>
      <c r="O104" s="25" t="n"/>
      <c r="P104" s="24">
        <f>IF(E104="","",IF(L104&lt;&gt;"",L104,IFERROR(VLOOKUP(E104,'Parâmetros'!$A$2:$E$21,2,FALSE),"")))</f>
        <v/>
      </c>
      <c r="Q104" s="24">
        <f>IF(E104="","",IF(M104&lt;&gt;"",M104,IFERROR(VLOOKUP(E104,'Parâmetros'!$A$2:$E$21,3,FALSE),"")))</f>
        <v/>
      </c>
      <c r="R104" s="24">
        <f>IF(E104="","",IF(N104&lt;&gt;"",N104,IFERROR(VLOOKUP(E104,'Parâmetros'!$A$2:$E$21,4,FALSE),"")))</f>
        <v/>
      </c>
      <c r="S104" s="24">
        <f>IF(E104="","",IF(O104&lt;&gt;"",O104,IFERROR(VLOOKUP(E104,'Parâmetros'!$A$2:$E$21,5,FALSE),"")))</f>
        <v/>
      </c>
      <c r="T104" s="23">
        <f>IF(OR(J104="",P104=""),"",J104+P104/1440)</f>
        <v/>
      </c>
      <c r="U104" s="23">
        <f>IF(OR(T104="",Q104=""),"",T104+Q104/1440)</f>
        <v/>
      </c>
      <c r="V104" s="23">
        <f>IF(OR(U104="",R104=""),"",U104+R104/1440)</f>
        <v/>
      </c>
      <c r="W104" s="23">
        <f>IF(OR(V104="",S104=""),"",V104+S104/1440)</f>
        <v/>
      </c>
      <c r="X104" s="20" t="n"/>
      <c r="Y104" s="21" t="n"/>
      <c r="Z104" s="24">
        <f>IF(OR(H104="",I104=""),"",ROUND((I104-H104)*1440,0))</f>
        <v/>
      </c>
      <c r="AA104" s="26">
        <f>IF(A104="","",IF(B104="","Informar código",IF(COUNTIF($B$2:$B$111,B104)&gt;1,"Código duplicado",IF(X104="","Informar status",IF(X104="Cancelado","CANCELADO",IF(C104="","Informar cliente/código",IF(D104="","Informar profissional",IF(E104="","Informar serviço",IF(G104="","Informar cuba",IF(J104="","Informar horário",IF(OR(P104="",Q104="",R104="",S104=""),"Revisar durações",IF(OR(P104&lt;=0,Q104&lt;=0,R104&lt;=0,S104&lt;=0),"Duração inválida",IF(W104&gt;=1,"Término após 24:00",IF(AND(Z104&lt;&gt;"",Z104&gt;'Parâmetros'!$O$2),"Início atrasado","OK"))))))))))))))</f>
        <v/>
      </c>
      <c r="AB104" s="27">
        <f>IF(A104="","",IF(X104="Cancelado","IGNORADO",IF(OR(D104="",J104="",T104="",U104="",W104=""),"REVISAR",IF(SUMPRODUCT(($A$2:$A$111=A104)*($D$2:$D$111=D104)*($X$2:$X$111&lt;&gt;"Cancelado")*(ROW($A$2:$A$111)&lt;&gt;ROW())*($J$2:$J$111&lt;&gt;"")*($T$2:$T$111&lt;&gt;"")*($J$2:$J$111&lt;T104)*($T$2:$T$111&gt;J104))+SUMPRODUCT(($A$2:$A$111=A104)*($D$2:$D$111=D104)*($X$2:$X$111&lt;&gt;"Cancelado")*(ROW($A$2:$A$111)&lt;&gt;ROW())*($U$2:$U$111&lt;&gt;"")*($W$2:$W$111&lt;&gt;"")*($U$2:$U$111&lt;T104)*($W$2:$W$111&gt;J104))+SUMPRODUCT(($A$2:$A$111=A104)*($D$2:$D$111=D104)*($X$2:$X$111&lt;&gt;"Cancelado")*(ROW($A$2:$A$111)&lt;&gt;ROW())*($J$2:$J$111&lt;&gt;"")*($T$2:$T$111&lt;&gt;"")*($J$2:$J$111&lt;W104)*($T$2:$T$111&gt;U104))+SUMPRODUCT(($A$2:$A$111=A104)*($D$2:$D$111=D104)*($X$2:$X$111&lt;&gt;"Cancelado")*(ROW($A$2:$A$111)&lt;&gt;ROW())*($U$2:$U$111&lt;&gt;"")*($W$2:$W$111&lt;&gt;"")*($U$2:$U$111&lt;W104)*($W$2:$W$111&gt;U104))&gt;0,"CONFLITO","OK"))))</f>
        <v/>
      </c>
      <c r="AC104" s="27">
        <f>IF(A104="","",IF(X104="Cancelado","IGNORADO",IF(G104="","REVISAR",IF(OR(U104="",V104=""),"REVISAR",IF(SUMPRODUCT(($A$2:$A$111=A104)*($G$2:$G$111=G104)*($X$2:$X$111&lt;&gt;"Cancelado")*(ROW($A$2:$A$111)&lt;&gt;ROW())*($U$2:$U$111&lt;&gt;"")*($V$2:$V$111&lt;&gt;"")*($U$2:$U$111&lt;V104)*($V$2:$V$111&gt;U104))&gt;0,"CONFLITO","OK")))))</f>
        <v/>
      </c>
    </row>
    <row r="105" ht="23" customHeight="1">
      <c r="A105" s="19" t="n"/>
      <c r="B105" s="20" t="n"/>
      <c r="C105" s="21" t="n"/>
      <c r="D105" s="20" t="n"/>
      <c r="E105" s="21" t="n"/>
      <c r="F105" s="21" t="n"/>
      <c r="G105" s="20" t="n"/>
      <c r="H105" s="22" t="n"/>
      <c r="I105" s="22" t="n"/>
      <c r="J105" s="23">
        <f>IF(A105="","",IF(I105&lt;&gt;"",I105,IF(H105&lt;&gt;"",H105,"")))</f>
        <v/>
      </c>
      <c r="K105" s="24">
        <f>IF(OR(A105="",J105="",X105="Cancelado"),"",COUNTIFS($A$2:$A$111,A105,$J$2:$J$111,"&lt;"&amp;J105,$J$2:$J$111,"&lt;&gt;",$X$2:$X$111,"&lt;&gt;Cancelado")+COUNTIFS($A$2:A105,A105,$J$2:J105,J105,$X$2:X105,"&lt;&gt;Cancelado"))</f>
        <v/>
      </c>
      <c r="L105" s="25" t="n"/>
      <c r="M105" s="25" t="n"/>
      <c r="N105" s="25" t="n"/>
      <c r="O105" s="25" t="n"/>
      <c r="P105" s="24">
        <f>IF(E105="","",IF(L105&lt;&gt;"",L105,IFERROR(VLOOKUP(E105,'Parâmetros'!$A$2:$E$21,2,FALSE),"")))</f>
        <v/>
      </c>
      <c r="Q105" s="24">
        <f>IF(E105="","",IF(M105&lt;&gt;"",M105,IFERROR(VLOOKUP(E105,'Parâmetros'!$A$2:$E$21,3,FALSE),"")))</f>
        <v/>
      </c>
      <c r="R105" s="24">
        <f>IF(E105="","",IF(N105&lt;&gt;"",N105,IFERROR(VLOOKUP(E105,'Parâmetros'!$A$2:$E$21,4,FALSE),"")))</f>
        <v/>
      </c>
      <c r="S105" s="24">
        <f>IF(E105="","",IF(O105&lt;&gt;"",O105,IFERROR(VLOOKUP(E105,'Parâmetros'!$A$2:$E$21,5,FALSE),"")))</f>
        <v/>
      </c>
      <c r="T105" s="23">
        <f>IF(OR(J105="",P105=""),"",J105+P105/1440)</f>
        <v/>
      </c>
      <c r="U105" s="23">
        <f>IF(OR(T105="",Q105=""),"",T105+Q105/1440)</f>
        <v/>
      </c>
      <c r="V105" s="23">
        <f>IF(OR(U105="",R105=""),"",U105+R105/1440)</f>
        <v/>
      </c>
      <c r="W105" s="23">
        <f>IF(OR(V105="",S105=""),"",V105+S105/1440)</f>
        <v/>
      </c>
      <c r="X105" s="20" t="n"/>
      <c r="Y105" s="21" t="n"/>
      <c r="Z105" s="24">
        <f>IF(OR(H105="",I105=""),"",ROUND((I105-H105)*1440,0))</f>
        <v/>
      </c>
      <c r="AA105" s="26">
        <f>IF(A105="","",IF(B105="","Informar código",IF(COUNTIF($B$2:$B$111,B105)&gt;1,"Código duplicado",IF(X105="","Informar status",IF(X105="Cancelado","CANCELADO",IF(C105="","Informar cliente/código",IF(D105="","Informar profissional",IF(E105="","Informar serviço",IF(G105="","Informar cuba",IF(J105="","Informar horário",IF(OR(P105="",Q105="",R105="",S105=""),"Revisar durações",IF(OR(P105&lt;=0,Q105&lt;=0,R105&lt;=0,S105&lt;=0),"Duração inválida",IF(W105&gt;=1,"Término após 24:00",IF(AND(Z105&lt;&gt;"",Z105&gt;'Parâmetros'!$O$2),"Início atrasado","OK"))))))))))))))</f>
        <v/>
      </c>
      <c r="AB105" s="27">
        <f>IF(A105="","",IF(X105="Cancelado","IGNORADO",IF(OR(D105="",J105="",T105="",U105="",W105=""),"REVISAR",IF(SUMPRODUCT(($A$2:$A$111=A105)*($D$2:$D$111=D105)*($X$2:$X$111&lt;&gt;"Cancelado")*(ROW($A$2:$A$111)&lt;&gt;ROW())*($J$2:$J$111&lt;&gt;"")*($T$2:$T$111&lt;&gt;"")*($J$2:$J$111&lt;T105)*($T$2:$T$111&gt;J105))+SUMPRODUCT(($A$2:$A$111=A105)*($D$2:$D$111=D105)*($X$2:$X$111&lt;&gt;"Cancelado")*(ROW($A$2:$A$111)&lt;&gt;ROW())*($U$2:$U$111&lt;&gt;"")*($W$2:$W$111&lt;&gt;"")*($U$2:$U$111&lt;T105)*($W$2:$W$111&gt;J105))+SUMPRODUCT(($A$2:$A$111=A105)*($D$2:$D$111=D105)*($X$2:$X$111&lt;&gt;"Cancelado")*(ROW($A$2:$A$111)&lt;&gt;ROW())*($J$2:$J$111&lt;&gt;"")*($T$2:$T$111&lt;&gt;"")*($J$2:$J$111&lt;W105)*($T$2:$T$111&gt;U105))+SUMPRODUCT(($A$2:$A$111=A105)*($D$2:$D$111=D105)*($X$2:$X$111&lt;&gt;"Cancelado")*(ROW($A$2:$A$111)&lt;&gt;ROW())*($U$2:$U$111&lt;&gt;"")*($W$2:$W$111&lt;&gt;"")*($U$2:$U$111&lt;W105)*($W$2:$W$111&gt;U105))&gt;0,"CONFLITO","OK"))))</f>
        <v/>
      </c>
      <c r="AC105" s="27">
        <f>IF(A105="","",IF(X105="Cancelado","IGNORADO",IF(G105="","REVISAR",IF(OR(U105="",V105=""),"REVISAR",IF(SUMPRODUCT(($A$2:$A$111=A105)*($G$2:$G$111=G105)*($X$2:$X$111&lt;&gt;"Cancelado")*(ROW($A$2:$A$111)&lt;&gt;ROW())*($U$2:$U$111&lt;&gt;"")*($V$2:$V$111&lt;&gt;"")*($U$2:$U$111&lt;V105)*($V$2:$V$111&gt;U105))&gt;0,"CONFLITO","OK")))))</f>
        <v/>
      </c>
    </row>
    <row r="106" ht="23" customHeight="1">
      <c r="A106" s="19" t="n"/>
      <c r="B106" s="20" t="n"/>
      <c r="C106" s="21" t="n"/>
      <c r="D106" s="20" t="n"/>
      <c r="E106" s="21" t="n"/>
      <c r="F106" s="21" t="n"/>
      <c r="G106" s="20" t="n"/>
      <c r="H106" s="22" t="n"/>
      <c r="I106" s="22" t="n"/>
      <c r="J106" s="23">
        <f>IF(A106="","",IF(I106&lt;&gt;"",I106,IF(H106&lt;&gt;"",H106,"")))</f>
        <v/>
      </c>
      <c r="K106" s="24">
        <f>IF(OR(A106="",J106="",X106="Cancelado"),"",COUNTIFS($A$2:$A$111,A106,$J$2:$J$111,"&lt;"&amp;J106,$J$2:$J$111,"&lt;&gt;",$X$2:$X$111,"&lt;&gt;Cancelado")+COUNTIFS($A$2:A106,A106,$J$2:J106,J106,$X$2:X106,"&lt;&gt;Cancelado"))</f>
        <v/>
      </c>
      <c r="L106" s="25" t="n"/>
      <c r="M106" s="25" t="n"/>
      <c r="N106" s="25" t="n"/>
      <c r="O106" s="25" t="n"/>
      <c r="P106" s="24">
        <f>IF(E106="","",IF(L106&lt;&gt;"",L106,IFERROR(VLOOKUP(E106,'Parâmetros'!$A$2:$E$21,2,FALSE),"")))</f>
        <v/>
      </c>
      <c r="Q106" s="24">
        <f>IF(E106="","",IF(M106&lt;&gt;"",M106,IFERROR(VLOOKUP(E106,'Parâmetros'!$A$2:$E$21,3,FALSE),"")))</f>
        <v/>
      </c>
      <c r="R106" s="24">
        <f>IF(E106="","",IF(N106&lt;&gt;"",N106,IFERROR(VLOOKUP(E106,'Parâmetros'!$A$2:$E$21,4,FALSE),"")))</f>
        <v/>
      </c>
      <c r="S106" s="24">
        <f>IF(E106="","",IF(O106&lt;&gt;"",O106,IFERROR(VLOOKUP(E106,'Parâmetros'!$A$2:$E$21,5,FALSE),"")))</f>
        <v/>
      </c>
      <c r="T106" s="23">
        <f>IF(OR(J106="",P106=""),"",J106+P106/1440)</f>
        <v/>
      </c>
      <c r="U106" s="23">
        <f>IF(OR(T106="",Q106=""),"",T106+Q106/1440)</f>
        <v/>
      </c>
      <c r="V106" s="23">
        <f>IF(OR(U106="",R106=""),"",U106+R106/1440)</f>
        <v/>
      </c>
      <c r="W106" s="23">
        <f>IF(OR(V106="",S106=""),"",V106+S106/1440)</f>
        <v/>
      </c>
      <c r="X106" s="20" t="n"/>
      <c r="Y106" s="21" t="n"/>
      <c r="Z106" s="24">
        <f>IF(OR(H106="",I106=""),"",ROUND((I106-H106)*1440,0))</f>
        <v/>
      </c>
      <c r="AA106" s="26">
        <f>IF(A106="","",IF(B106="","Informar código",IF(COUNTIF($B$2:$B$111,B106)&gt;1,"Código duplicado",IF(X106="","Informar status",IF(X106="Cancelado","CANCELADO",IF(C106="","Informar cliente/código",IF(D106="","Informar profissional",IF(E106="","Informar serviço",IF(G106="","Informar cuba",IF(J106="","Informar horário",IF(OR(P106="",Q106="",R106="",S106=""),"Revisar durações",IF(OR(P106&lt;=0,Q106&lt;=0,R106&lt;=0,S106&lt;=0),"Duração inválida",IF(W106&gt;=1,"Término após 24:00",IF(AND(Z106&lt;&gt;"",Z106&gt;'Parâmetros'!$O$2),"Início atrasado","OK"))))))))))))))</f>
        <v/>
      </c>
      <c r="AB106" s="27">
        <f>IF(A106="","",IF(X106="Cancelado","IGNORADO",IF(OR(D106="",J106="",T106="",U106="",W106=""),"REVISAR",IF(SUMPRODUCT(($A$2:$A$111=A106)*($D$2:$D$111=D106)*($X$2:$X$111&lt;&gt;"Cancelado")*(ROW($A$2:$A$111)&lt;&gt;ROW())*($J$2:$J$111&lt;&gt;"")*($T$2:$T$111&lt;&gt;"")*($J$2:$J$111&lt;T106)*($T$2:$T$111&gt;J106))+SUMPRODUCT(($A$2:$A$111=A106)*($D$2:$D$111=D106)*($X$2:$X$111&lt;&gt;"Cancelado")*(ROW($A$2:$A$111)&lt;&gt;ROW())*($U$2:$U$111&lt;&gt;"")*($W$2:$W$111&lt;&gt;"")*($U$2:$U$111&lt;T106)*($W$2:$W$111&gt;J106))+SUMPRODUCT(($A$2:$A$111=A106)*($D$2:$D$111=D106)*($X$2:$X$111&lt;&gt;"Cancelado")*(ROW($A$2:$A$111)&lt;&gt;ROW())*($J$2:$J$111&lt;&gt;"")*($T$2:$T$111&lt;&gt;"")*($J$2:$J$111&lt;W106)*($T$2:$T$111&gt;U106))+SUMPRODUCT(($A$2:$A$111=A106)*($D$2:$D$111=D106)*($X$2:$X$111&lt;&gt;"Cancelado")*(ROW($A$2:$A$111)&lt;&gt;ROW())*($U$2:$U$111&lt;&gt;"")*($W$2:$W$111&lt;&gt;"")*($U$2:$U$111&lt;W106)*($W$2:$W$111&gt;U106))&gt;0,"CONFLITO","OK"))))</f>
        <v/>
      </c>
      <c r="AC106" s="27">
        <f>IF(A106="","",IF(X106="Cancelado","IGNORADO",IF(G106="","REVISAR",IF(OR(U106="",V106=""),"REVISAR",IF(SUMPRODUCT(($A$2:$A$111=A106)*($G$2:$G$111=G106)*($X$2:$X$111&lt;&gt;"Cancelado")*(ROW($A$2:$A$111)&lt;&gt;ROW())*($U$2:$U$111&lt;&gt;"")*($V$2:$V$111&lt;&gt;"")*($U$2:$U$111&lt;V106)*($V$2:$V$111&gt;U106))&gt;0,"CONFLITO","OK")))))</f>
        <v/>
      </c>
    </row>
    <row r="107" ht="23" customHeight="1">
      <c r="A107" s="19" t="n"/>
      <c r="B107" s="20" t="n"/>
      <c r="C107" s="21" t="n"/>
      <c r="D107" s="20" t="n"/>
      <c r="E107" s="21" t="n"/>
      <c r="F107" s="21" t="n"/>
      <c r="G107" s="20" t="n"/>
      <c r="H107" s="22" t="n"/>
      <c r="I107" s="22" t="n"/>
      <c r="J107" s="23">
        <f>IF(A107="","",IF(I107&lt;&gt;"",I107,IF(H107&lt;&gt;"",H107,"")))</f>
        <v/>
      </c>
      <c r="K107" s="24">
        <f>IF(OR(A107="",J107="",X107="Cancelado"),"",COUNTIFS($A$2:$A$111,A107,$J$2:$J$111,"&lt;"&amp;J107,$J$2:$J$111,"&lt;&gt;",$X$2:$X$111,"&lt;&gt;Cancelado")+COUNTIFS($A$2:A107,A107,$J$2:J107,J107,$X$2:X107,"&lt;&gt;Cancelado"))</f>
        <v/>
      </c>
      <c r="L107" s="25" t="n"/>
      <c r="M107" s="25" t="n"/>
      <c r="N107" s="25" t="n"/>
      <c r="O107" s="25" t="n"/>
      <c r="P107" s="24">
        <f>IF(E107="","",IF(L107&lt;&gt;"",L107,IFERROR(VLOOKUP(E107,'Parâmetros'!$A$2:$E$21,2,FALSE),"")))</f>
        <v/>
      </c>
      <c r="Q107" s="24">
        <f>IF(E107="","",IF(M107&lt;&gt;"",M107,IFERROR(VLOOKUP(E107,'Parâmetros'!$A$2:$E$21,3,FALSE),"")))</f>
        <v/>
      </c>
      <c r="R107" s="24">
        <f>IF(E107="","",IF(N107&lt;&gt;"",N107,IFERROR(VLOOKUP(E107,'Parâmetros'!$A$2:$E$21,4,FALSE),"")))</f>
        <v/>
      </c>
      <c r="S107" s="24">
        <f>IF(E107="","",IF(O107&lt;&gt;"",O107,IFERROR(VLOOKUP(E107,'Parâmetros'!$A$2:$E$21,5,FALSE),"")))</f>
        <v/>
      </c>
      <c r="T107" s="23">
        <f>IF(OR(J107="",P107=""),"",J107+P107/1440)</f>
        <v/>
      </c>
      <c r="U107" s="23">
        <f>IF(OR(T107="",Q107=""),"",T107+Q107/1440)</f>
        <v/>
      </c>
      <c r="V107" s="23">
        <f>IF(OR(U107="",R107=""),"",U107+R107/1440)</f>
        <v/>
      </c>
      <c r="W107" s="23">
        <f>IF(OR(V107="",S107=""),"",V107+S107/1440)</f>
        <v/>
      </c>
      <c r="X107" s="20" t="n"/>
      <c r="Y107" s="21" t="n"/>
      <c r="Z107" s="24">
        <f>IF(OR(H107="",I107=""),"",ROUND((I107-H107)*1440,0))</f>
        <v/>
      </c>
      <c r="AA107" s="26">
        <f>IF(A107="","",IF(B107="","Informar código",IF(COUNTIF($B$2:$B$111,B107)&gt;1,"Código duplicado",IF(X107="","Informar status",IF(X107="Cancelado","CANCELADO",IF(C107="","Informar cliente/código",IF(D107="","Informar profissional",IF(E107="","Informar serviço",IF(G107="","Informar cuba",IF(J107="","Informar horário",IF(OR(P107="",Q107="",R107="",S107=""),"Revisar durações",IF(OR(P107&lt;=0,Q107&lt;=0,R107&lt;=0,S107&lt;=0),"Duração inválida",IF(W107&gt;=1,"Término após 24:00",IF(AND(Z107&lt;&gt;"",Z107&gt;'Parâmetros'!$O$2),"Início atrasado","OK"))))))))))))))</f>
        <v/>
      </c>
      <c r="AB107" s="27">
        <f>IF(A107="","",IF(X107="Cancelado","IGNORADO",IF(OR(D107="",J107="",T107="",U107="",W107=""),"REVISAR",IF(SUMPRODUCT(($A$2:$A$111=A107)*($D$2:$D$111=D107)*($X$2:$X$111&lt;&gt;"Cancelado")*(ROW($A$2:$A$111)&lt;&gt;ROW())*($J$2:$J$111&lt;&gt;"")*($T$2:$T$111&lt;&gt;"")*($J$2:$J$111&lt;T107)*($T$2:$T$111&gt;J107))+SUMPRODUCT(($A$2:$A$111=A107)*($D$2:$D$111=D107)*($X$2:$X$111&lt;&gt;"Cancelado")*(ROW($A$2:$A$111)&lt;&gt;ROW())*($U$2:$U$111&lt;&gt;"")*($W$2:$W$111&lt;&gt;"")*($U$2:$U$111&lt;T107)*($W$2:$W$111&gt;J107))+SUMPRODUCT(($A$2:$A$111=A107)*($D$2:$D$111=D107)*($X$2:$X$111&lt;&gt;"Cancelado")*(ROW($A$2:$A$111)&lt;&gt;ROW())*($J$2:$J$111&lt;&gt;"")*($T$2:$T$111&lt;&gt;"")*($J$2:$J$111&lt;W107)*($T$2:$T$111&gt;U107))+SUMPRODUCT(($A$2:$A$111=A107)*($D$2:$D$111=D107)*($X$2:$X$111&lt;&gt;"Cancelado")*(ROW($A$2:$A$111)&lt;&gt;ROW())*($U$2:$U$111&lt;&gt;"")*($W$2:$W$111&lt;&gt;"")*($U$2:$U$111&lt;W107)*($W$2:$W$111&gt;U107))&gt;0,"CONFLITO","OK"))))</f>
        <v/>
      </c>
      <c r="AC107" s="27">
        <f>IF(A107="","",IF(X107="Cancelado","IGNORADO",IF(G107="","REVISAR",IF(OR(U107="",V107=""),"REVISAR",IF(SUMPRODUCT(($A$2:$A$111=A107)*($G$2:$G$111=G107)*($X$2:$X$111&lt;&gt;"Cancelado")*(ROW($A$2:$A$111)&lt;&gt;ROW())*($U$2:$U$111&lt;&gt;"")*($V$2:$V$111&lt;&gt;"")*($U$2:$U$111&lt;V107)*($V$2:$V$111&gt;U107))&gt;0,"CONFLITO","OK")))))</f>
        <v/>
      </c>
    </row>
    <row r="108" ht="23" customHeight="1">
      <c r="A108" s="19" t="n"/>
      <c r="B108" s="20" t="n"/>
      <c r="C108" s="21" t="n"/>
      <c r="D108" s="20" t="n"/>
      <c r="E108" s="21" t="n"/>
      <c r="F108" s="21" t="n"/>
      <c r="G108" s="20" t="n"/>
      <c r="H108" s="22" t="n"/>
      <c r="I108" s="22" t="n"/>
      <c r="J108" s="23">
        <f>IF(A108="","",IF(I108&lt;&gt;"",I108,IF(H108&lt;&gt;"",H108,"")))</f>
        <v/>
      </c>
      <c r="K108" s="24">
        <f>IF(OR(A108="",J108="",X108="Cancelado"),"",COUNTIFS($A$2:$A$111,A108,$J$2:$J$111,"&lt;"&amp;J108,$J$2:$J$111,"&lt;&gt;",$X$2:$X$111,"&lt;&gt;Cancelado")+COUNTIFS($A$2:A108,A108,$J$2:J108,J108,$X$2:X108,"&lt;&gt;Cancelado"))</f>
        <v/>
      </c>
      <c r="L108" s="25" t="n"/>
      <c r="M108" s="25" t="n"/>
      <c r="N108" s="25" t="n"/>
      <c r="O108" s="25" t="n"/>
      <c r="P108" s="24">
        <f>IF(E108="","",IF(L108&lt;&gt;"",L108,IFERROR(VLOOKUP(E108,'Parâmetros'!$A$2:$E$21,2,FALSE),"")))</f>
        <v/>
      </c>
      <c r="Q108" s="24">
        <f>IF(E108="","",IF(M108&lt;&gt;"",M108,IFERROR(VLOOKUP(E108,'Parâmetros'!$A$2:$E$21,3,FALSE),"")))</f>
        <v/>
      </c>
      <c r="R108" s="24">
        <f>IF(E108="","",IF(N108&lt;&gt;"",N108,IFERROR(VLOOKUP(E108,'Parâmetros'!$A$2:$E$21,4,FALSE),"")))</f>
        <v/>
      </c>
      <c r="S108" s="24">
        <f>IF(E108="","",IF(O108&lt;&gt;"",O108,IFERROR(VLOOKUP(E108,'Parâmetros'!$A$2:$E$21,5,FALSE),"")))</f>
        <v/>
      </c>
      <c r="T108" s="23">
        <f>IF(OR(J108="",P108=""),"",J108+P108/1440)</f>
        <v/>
      </c>
      <c r="U108" s="23">
        <f>IF(OR(T108="",Q108=""),"",T108+Q108/1440)</f>
        <v/>
      </c>
      <c r="V108" s="23">
        <f>IF(OR(U108="",R108=""),"",U108+R108/1440)</f>
        <v/>
      </c>
      <c r="W108" s="23">
        <f>IF(OR(V108="",S108=""),"",V108+S108/1440)</f>
        <v/>
      </c>
      <c r="X108" s="20" t="n"/>
      <c r="Y108" s="21" t="n"/>
      <c r="Z108" s="24">
        <f>IF(OR(H108="",I108=""),"",ROUND((I108-H108)*1440,0))</f>
        <v/>
      </c>
      <c r="AA108" s="26">
        <f>IF(A108="","",IF(B108="","Informar código",IF(COUNTIF($B$2:$B$111,B108)&gt;1,"Código duplicado",IF(X108="","Informar status",IF(X108="Cancelado","CANCELADO",IF(C108="","Informar cliente/código",IF(D108="","Informar profissional",IF(E108="","Informar serviço",IF(G108="","Informar cuba",IF(J108="","Informar horário",IF(OR(P108="",Q108="",R108="",S108=""),"Revisar durações",IF(OR(P108&lt;=0,Q108&lt;=0,R108&lt;=0,S108&lt;=0),"Duração inválida",IF(W108&gt;=1,"Término após 24:00",IF(AND(Z108&lt;&gt;"",Z108&gt;'Parâmetros'!$O$2),"Início atrasado","OK"))))))))))))))</f>
        <v/>
      </c>
      <c r="AB108" s="27">
        <f>IF(A108="","",IF(X108="Cancelado","IGNORADO",IF(OR(D108="",J108="",T108="",U108="",W108=""),"REVISAR",IF(SUMPRODUCT(($A$2:$A$111=A108)*($D$2:$D$111=D108)*($X$2:$X$111&lt;&gt;"Cancelado")*(ROW($A$2:$A$111)&lt;&gt;ROW())*($J$2:$J$111&lt;&gt;"")*($T$2:$T$111&lt;&gt;"")*($J$2:$J$111&lt;T108)*($T$2:$T$111&gt;J108))+SUMPRODUCT(($A$2:$A$111=A108)*($D$2:$D$111=D108)*($X$2:$X$111&lt;&gt;"Cancelado")*(ROW($A$2:$A$111)&lt;&gt;ROW())*($U$2:$U$111&lt;&gt;"")*($W$2:$W$111&lt;&gt;"")*($U$2:$U$111&lt;T108)*($W$2:$W$111&gt;J108))+SUMPRODUCT(($A$2:$A$111=A108)*($D$2:$D$111=D108)*($X$2:$X$111&lt;&gt;"Cancelado")*(ROW($A$2:$A$111)&lt;&gt;ROW())*($J$2:$J$111&lt;&gt;"")*($T$2:$T$111&lt;&gt;"")*($J$2:$J$111&lt;W108)*($T$2:$T$111&gt;U108))+SUMPRODUCT(($A$2:$A$111=A108)*($D$2:$D$111=D108)*($X$2:$X$111&lt;&gt;"Cancelado")*(ROW($A$2:$A$111)&lt;&gt;ROW())*($U$2:$U$111&lt;&gt;"")*($W$2:$W$111&lt;&gt;"")*($U$2:$U$111&lt;W108)*($W$2:$W$111&gt;U108))&gt;0,"CONFLITO","OK"))))</f>
        <v/>
      </c>
      <c r="AC108" s="27">
        <f>IF(A108="","",IF(X108="Cancelado","IGNORADO",IF(G108="","REVISAR",IF(OR(U108="",V108=""),"REVISAR",IF(SUMPRODUCT(($A$2:$A$111=A108)*($G$2:$G$111=G108)*($X$2:$X$111&lt;&gt;"Cancelado")*(ROW($A$2:$A$111)&lt;&gt;ROW())*($U$2:$U$111&lt;&gt;"")*($V$2:$V$111&lt;&gt;"")*($U$2:$U$111&lt;V108)*($V$2:$V$111&gt;U108))&gt;0,"CONFLITO","OK")))))</f>
        <v/>
      </c>
    </row>
    <row r="109" ht="23" customHeight="1">
      <c r="A109" s="19" t="n"/>
      <c r="B109" s="20" t="n"/>
      <c r="C109" s="21" t="n"/>
      <c r="D109" s="20" t="n"/>
      <c r="E109" s="21" t="n"/>
      <c r="F109" s="21" t="n"/>
      <c r="G109" s="20" t="n"/>
      <c r="H109" s="22" t="n"/>
      <c r="I109" s="22" t="n"/>
      <c r="J109" s="23">
        <f>IF(A109="","",IF(I109&lt;&gt;"",I109,IF(H109&lt;&gt;"",H109,"")))</f>
        <v/>
      </c>
      <c r="K109" s="24">
        <f>IF(OR(A109="",J109="",X109="Cancelado"),"",COUNTIFS($A$2:$A$111,A109,$J$2:$J$111,"&lt;"&amp;J109,$J$2:$J$111,"&lt;&gt;",$X$2:$X$111,"&lt;&gt;Cancelado")+COUNTIFS($A$2:A109,A109,$J$2:J109,J109,$X$2:X109,"&lt;&gt;Cancelado"))</f>
        <v/>
      </c>
      <c r="L109" s="25" t="n"/>
      <c r="M109" s="25" t="n"/>
      <c r="N109" s="25" t="n"/>
      <c r="O109" s="25" t="n"/>
      <c r="P109" s="24">
        <f>IF(E109="","",IF(L109&lt;&gt;"",L109,IFERROR(VLOOKUP(E109,'Parâmetros'!$A$2:$E$21,2,FALSE),"")))</f>
        <v/>
      </c>
      <c r="Q109" s="24">
        <f>IF(E109="","",IF(M109&lt;&gt;"",M109,IFERROR(VLOOKUP(E109,'Parâmetros'!$A$2:$E$21,3,FALSE),"")))</f>
        <v/>
      </c>
      <c r="R109" s="24">
        <f>IF(E109="","",IF(N109&lt;&gt;"",N109,IFERROR(VLOOKUP(E109,'Parâmetros'!$A$2:$E$21,4,FALSE),"")))</f>
        <v/>
      </c>
      <c r="S109" s="24">
        <f>IF(E109="","",IF(O109&lt;&gt;"",O109,IFERROR(VLOOKUP(E109,'Parâmetros'!$A$2:$E$21,5,FALSE),"")))</f>
        <v/>
      </c>
      <c r="T109" s="23">
        <f>IF(OR(J109="",P109=""),"",J109+P109/1440)</f>
        <v/>
      </c>
      <c r="U109" s="23">
        <f>IF(OR(T109="",Q109=""),"",T109+Q109/1440)</f>
        <v/>
      </c>
      <c r="V109" s="23">
        <f>IF(OR(U109="",R109=""),"",U109+R109/1440)</f>
        <v/>
      </c>
      <c r="W109" s="23">
        <f>IF(OR(V109="",S109=""),"",V109+S109/1440)</f>
        <v/>
      </c>
      <c r="X109" s="20" t="n"/>
      <c r="Y109" s="21" t="n"/>
      <c r="Z109" s="24">
        <f>IF(OR(H109="",I109=""),"",ROUND((I109-H109)*1440,0))</f>
        <v/>
      </c>
      <c r="AA109" s="26">
        <f>IF(A109="","",IF(B109="","Informar código",IF(COUNTIF($B$2:$B$111,B109)&gt;1,"Código duplicado",IF(X109="","Informar status",IF(X109="Cancelado","CANCELADO",IF(C109="","Informar cliente/código",IF(D109="","Informar profissional",IF(E109="","Informar serviço",IF(G109="","Informar cuba",IF(J109="","Informar horário",IF(OR(P109="",Q109="",R109="",S109=""),"Revisar durações",IF(OR(P109&lt;=0,Q109&lt;=0,R109&lt;=0,S109&lt;=0),"Duração inválida",IF(W109&gt;=1,"Término após 24:00",IF(AND(Z109&lt;&gt;"",Z109&gt;'Parâmetros'!$O$2),"Início atrasado","OK"))))))))))))))</f>
        <v/>
      </c>
      <c r="AB109" s="27">
        <f>IF(A109="","",IF(X109="Cancelado","IGNORADO",IF(OR(D109="",J109="",T109="",U109="",W109=""),"REVISAR",IF(SUMPRODUCT(($A$2:$A$111=A109)*($D$2:$D$111=D109)*($X$2:$X$111&lt;&gt;"Cancelado")*(ROW($A$2:$A$111)&lt;&gt;ROW())*($J$2:$J$111&lt;&gt;"")*($T$2:$T$111&lt;&gt;"")*($J$2:$J$111&lt;T109)*($T$2:$T$111&gt;J109))+SUMPRODUCT(($A$2:$A$111=A109)*($D$2:$D$111=D109)*($X$2:$X$111&lt;&gt;"Cancelado")*(ROW($A$2:$A$111)&lt;&gt;ROW())*($U$2:$U$111&lt;&gt;"")*($W$2:$W$111&lt;&gt;"")*($U$2:$U$111&lt;T109)*($W$2:$W$111&gt;J109))+SUMPRODUCT(($A$2:$A$111=A109)*($D$2:$D$111=D109)*($X$2:$X$111&lt;&gt;"Cancelado")*(ROW($A$2:$A$111)&lt;&gt;ROW())*($J$2:$J$111&lt;&gt;"")*($T$2:$T$111&lt;&gt;"")*($J$2:$J$111&lt;W109)*($T$2:$T$111&gt;U109))+SUMPRODUCT(($A$2:$A$111=A109)*($D$2:$D$111=D109)*($X$2:$X$111&lt;&gt;"Cancelado")*(ROW($A$2:$A$111)&lt;&gt;ROW())*($U$2:$U$111&lt;&gt;"")*($W$2:$W$111&lt;&gt;"")*($U$2:$U$111&lt;W109)*($W$2:$W$111&gt;U109))&gt;0,"CONFLITO","OK"))))</f>
        <v/>
      </c>
      <c r="AC109" s="27">
        <f>IF(A109="","",IF(X109="Cancelado","IGNORADO",IF(G109="","REVISAR",IF(OR(U109="",V109=""),"REVISAR",IF(SUMPRODUCT(($A$2:$A$111=A109)*($G$2:$G$111=G109)*($X$2:$X$111&lt;&gt;"Cancelado")*(ROW($A$2:$A$111)&lt;&gt;ROW())*($U$2:$U$111&lt;&gt;"")*($V$2:$V$111&lt;&gt;"")*($U$2:$U$111&lt;V109)*($V$2:$V$111&gt;U109))&gt;0,"CONFLITO","OK")))))</f>
        <v/>
      </c>
    </row>
    <row r="110" ht="23" customHeight="1">
      <c r="A110" s="19" t="n"/>
      <c r="B110" s="20" t="n"/>
      <c r="C110" s="21" t="n"/>
      <c r="D110" s="20" t="n"/>
      <c r="E110" s="21" t="n"/>
      <c r="F110" s="21" t="n"/>
      <c r="G110" s="20" t="n"/>
      <c r="H110" s="22" t="n"/>
      <c r="I110" s="22" t="n"/>
      <c r="J110" s="23">
        <f>IF(A110="","",IF(I110&lt;&gt;"",I110,IF(H110&lt;&gt;"",H110,"")))</f>
        <v/>
      </c>
      <c r="K110" s="24">
        <f>IF(OR(A110="",J110="",X110="Cancelado"),"",COUNTIFS($A$2:$A$111,A110,$J$2:$J$111,"&lt;"&amp;J110,$J$2:$J$111,"&lt;&gt;",$X$2:$X$111,"&lt;&gt;Cancelado")+COUNTIFS($A$2:A110,A110,$J$2:J110,J110,$X$2:X110,"&lt;&gt;Cancelado"))</f>
        <v/>
      </c>
      <c r="L110" s="25" t="n"/>
      <c r="M110" s="25" t="n"/>
      <c r="N110" s="25" t="n"/>
      <c r="O110" s="25" t="n"/>
      <c r="P110" s="24">
        <f>IF(E110="","",IF(L110&lt;&gt;"",L110,IFERROR(VLOOKUP(E110,'Parâmetros'!$A$2:$E$21,2,FALSE),"")))</f>
        <v/>
      </c>
      <c r="Q110" s="24">
        <f>IF(E110="","",IF(M110&lt;&gt;"",M110,IFERROR(VLOOKUP(E110,'Parâmetros'!$A$2:$E$21,3,FALSE),"")))</f>
        <v/>
      </c>
      <c r="R110" s="24">
        <f>IF(E110="","",IF(N110&lt;&gt;"",N110,IFERROR(VLOOKUP(E110,'Parâmetros'!$A$2:$E$21,4,FALSE),"")))</f>
        <v/>
      </c>
      <c r="S110" s="24">
        <f>IF(E110="","",IF(O110&lt;&gt;"",O110,IFERROR(VLOOKUP(E110,'Parâmetros'!$A$2:$E$21,5,FALSE),"")))</f>
        <v/>
      </c>
      <c r="T110" s="23">
        <f>IF(OR(J110="",P110=""),"",J110+P110/1440)</f>
        <v/>
      </c>
      <c r="U110" s="23">
        <f>IF(OR(T110="",Q110=""),"",T110+Q110/1440)</f>
        <v/>
      </c>
      <c r="V110" s="23">
        <f>IF(OR(U110="",R110=""),"",U110+R110/1440)</f>
        <v/>
      </c>
      <c r="W110" s="23">
        <f>IF(OR(V110="",S110=""),"",V110+S110/1440)</f>
        <v/>
      </c>
      <c r="X110" s="20" t="n"/>
      <c r="Y110" s="21" t="n"/>
      <c r="Z110" s="24">
        <f>IF(OR(H110="",I110=""),"",ROUND((I110-H110)*1440,0))</f>
        <v/>
      </c>
      <c r="AA110" s="26">
        <f>IF(A110="","",IF(B110="","Informar código",IF(COUNTIF($B$2:$B$111,B110)&gt;1,"Código duplicado",IF(X110="","Informar status",IF(X110="Cancelado","CANCELADO",IF(C110="","Informar cliente/código",IF(D110="","Informar profissional",IF(E110="","Informar serviço",IF(G110="","Informar cuba",IF(J110="","Informar horário",IF(OR(P110="",Q110="",R110="",S110=""),"Revisar durações",IF(OR(P110&lt;=0,Q110&lt;=0,R110&lt;=0,S110&lt;=0),"Duração inválida",IF(W110&gt;=1,"Término após 24:00",IF(AND(Z110&lt;&gt;"",Z110&gt;'Parâmetros'!$O$2),"Início atrasado","OK"))))))))))))))</f>
        <v/>
      </c>
      <c r="AB110" s="27">
        <f>IF(A110="","",IF(X110="Cancelado","IGNORADO",IF(OR(D110="",J110="",T110="",U110="",W110=""),"REVISAR",IF(SUMPRODUCT(($A$2:$A$111=A110)*($D$2:$D$111=D110)*($X$2:$X$111&lt;&gt;"Cancelado")*(ROW($A$2:$A$111)&lt;&gt;ROW())*($J$2:$J$111&lt;&gt;"")*($T$2:$T$111&lt;&gt;"")*($J$2:$J$111&lt;T110)*($T$2:$T$111&gt;J110))+SUMPRODUCT(($A$2:$A$111=A110)*($D$2:$D$111=D110)*($X$2:$X$111&lt;&gt;"Cancelado")*(ROW($A$2:$A$111)&lt;&gt;ROW())*($U$2:$U$111&lt;&gt;"")*($W$2:$W$111&lt;&gt;"")*($U$2:$U$111&lt;T110)*($W$2:$W$111&gt;J110))+SUMPRODUCT(($A$2:$A$111=A110)*($D$2:$D$111=D110)*($X$2:$X$111&lt;&gt;"Cancelado")*(ROW($A$2:$A$111)&lt;&gt;ROW())*($J$2:$J$111&lt;&gt;"")*($T$2:$T$111&lt;&gt;"")*($J$2:$J$111&lt;W110)*($T$2:$T$111&gt;U110))+SUMPRODUCT(($A$2:$A$111=A110)*($D$2:$D$111=D110)*($X$2:$X$111&lt;&gt;"Cancelado")*(ROW($A$2:$A$111)&lt;&gt;ROW())*($U$2:$U$111&lt;&gt;"")*($W$2:$W$111&lt;&gt;"")*($U$2:$U$111&lt;W110)*($W$2:$W$111&gt;U110))&gt;0,"CONFLITO","OK"))))</f>
        <v/>
      </c>
      <c r="AC110" s="27">
        <f>IF(A110="","",IF(X110="Cancelado","IGNORADO",IF(G110="","REVISAR",IF(OR(U110="",V110=""),"REVISAR",IF(SUMPRODUCT(($A$2:$A$111=A110)*($G$2:$G$111=G110)*($X$2:$X$111&lt;&gt;"Cancelado")*(ROW($A$2:$A$111)&lt;&gt;ROW())*($U$2:$U$111&lt;&gt;"")*($V$2:$V$111&lt;&gt;"")*($U$2:$U$111&lt;V110)*($V$2:$V$111&gt;U110))&gt;0,"CONFLITO","OK")))))</f>
        <v/>
      </c>
    </row>
    <row r="111" ht="23" customHeight="1">
      <c r="A111" s="19" t="n"/>
      <c r="B111" s="20" t="n"/>
      <c r="C111" s="21" t="n"/>
      <c r="D111" s="20" t="n"/>
      <c r="E111" s="21" t="n"/>
      <c r="F111" s="21" t="n"/>
      <c r="G111" s="20" t="n"/>
      <c r="H111" s="22" t="n"/>
      <c r="I111" s="22" t="n"/>
      <c r="J111" s="23">
        <f>IF(A111="","",IF(I111&lt;&gt;"",I111,IF(H111&lt;&gt;"",H111,"")))</f>
        <v/>
      </c>
      <c r="K111" s="24">
        <f>IF(OR(A111="",J111="",X111="Cancelado"),"",COUNTIFS($A$2:$A$111,A111,$J$2:$J$111,"&lt;"&amp;J111,$J$2:$J$111,"&lt;&gt;",$X$2:$X$111,"&lt;&gt;Cancelado")+COUNTIFS($A$2:A111,A111,$J$2:J111,J111,$X$2:X111,"&lt;&gt;Cancelado"))</f>
        <v/>
      </c>
      <c r="L111" s="25" t="n"/>
      <c r="M111" s="25" t="n"/>
      <c r="N111" s="25" t="n"/>
      <c r="O111" s="25" t="n"/>
      <c r="P111" s="24">
        <f>IF(E111="","",IF(L111&lt;&gt;"",L111,IFERROR(VLOOKUP(E111,'Parâmetros'!$A$2:$E$21,2,FALSE),"")))</f>
        <v/>
      </c>
      <c r="Q111" s="24">
        <f>IF(E111="","",IF(M111&lt;&gt;"",M111,IFERROR(VLOOKUP(E111,'Parâmetros'!$A$2:$E$21,3,FALSE),"")))</f>
        <v/>
      </c>
      <c r="R111" s="24">
        <f>IF(E111="","",IF(N111&lt;&gt;"",N111,IFERROR(VLOOKUP(E111,'Parâmetros'!$A$2:$E$21,4,FALSE),"")))</f>
        <v/>
      </c>
      <c r="S111" s="24">
        <f>IF(E111="","",IF(O111&lt;&gt;"",O111,IFERROR(VLOOKUP(E111,'Parâmetros'!$A$2:$E$21,5,FALSE),"")))</f>
        <v/>
      </c>
      <c r="T111" s="23">
        <f>IF(OR(J111="",P111=""),"",J111+P111/1440)</f>
        <v/>
      </c>
      <c r="U111" s="23">
        <f>IF(OR(T111="",Q111=""),"",T111+Q111/1440)</f>
        <v/>
      </c>
      <c r="V111" s="23">
        <f>IF(OR(U111="",R111=""),"",U111+R111/1440)</f>
        <v/>
      </c>
      <c r="W111" s="23">
        <f>IF(OR(V111="",S111=""),"",V111+S111/1440)</f>
        <v/>
      </c>
      <c r="X111" s="20" t="n"/>
      <c r="Y111" s="21" t="n"/>
      <c r="Z111" s="24">
        <f>IF(OR(H111="",I111=""),"",ROUND((I111-H111)*1440,0))</f>
        <v/>
      </c>
      <c r="AA111" s="26">
        <f>IF(A111="","",IF(B111="","Informar código",IF(COUNTIF($B$2:$B$111,B111)&gt;1,"Código duplicado",IF(X111="","Informar status",IF(X111="Cancelado","CANCELADO",IF(C111="","Informar cliente/código",IF(D111="","Informar profissional",IF(E111="","Informar serviço",IF(G111="","Informar cuba",IF(J111="","Informar horário",IF(OR(P111="",Q111="",R111="",S111=""),"Revisar durações",IF(OR(P111&lt;=0,Q111&lt;=0,R111&lt;=0,S111&lt;=0),"Duração inválida",IF(W111&gt;=1,"Término após 24:00",IF(AND(Z111&lt;&gt;"",Z111&gt;'Parâmetros'!$O$2),"Início atrasado","OK"))))))))))))))</f>
        <v/>
      </c>
      <c r="AB111" s="27">
        <f>IF(A111="","",IF(X111="Cancelado","IGNORADO",IF(OR(D111="",J111="",T111="",U111="",W111=""),"REVISAR",IF(SUMPRODUCT(($A$2:$A$111=A111)*($D$2:$D$111=D111)*($X$2:$X$111&lt;&gt;"Cancelado")*(ROW($A$2:$A$111)&lt;&gt;ROW())*($J$2:$J$111&lt;&gt;"")*($T$2:$T$111&lt;&gt;"")*($J$2:$J$111&lt;T111)*($T$2:$T$111&gt;J111))+SUMPRODUCT(($A$2:$A$111=A111)*($D$2:$D$111=D111)*($X$2:$X$111&lt;&gt;"Cancelado")*(ROW($A$2:$A$111)&lt;&gt;ROW())*($U$2:$U$111&lt;&gt;"")*($W$2:$W$111&lt;&gt;"")*($U$2:$U$111&lt;T111)*($W$2:$W$111&gt;J111))+SUMPRODUCT(($A$2:$A$111=A111)*($D$2:$D$111=D111)*($X$2:$X$111&lt;&gt;"Cancelado")*(ROW($A$2:$A$111)&lt;&gt;ROW())*($J$2:$J$111&lt;&gt;"")*($T$2:$T$111&lt;&gt;"")*($J$2:$J$111&lt;W111)*($T$2:$T$111&gt;U111))+SUMPRODUCT(($A$2:$A$111=A111)*($D$2:$D$111=D111)*($X$2:$X$111&lt;&gt;"Cancelado")*(ROW($A$2:$A$111)&lt;&gt;ROW())*($U$2:$U$111&lt;&gt;"")*($W$2:$W$111&lt;&gt;"")*($U$2:$U$111&lt;W111)*($W$2:$W$111&gt;U111))&gt;0,"CONFLITO","OK"))))</f>
        <v/>
      </c>
      <c r="AC111" s="27">
        <f>IF(A111="","",IF(X111="Cancelado","IGNORADO",IF(G111="","REVISAR",IF(OR(U111="",V111=""),"REVISAR",IF(SUMPRODUCT(($A$2:$A$111=A111)*($G$2:$G$111=G111)*($X$2:$X$111&lt;&gt;"Cancelado")*(ROW($A$2:$A$111)&lt;&gt;ROW())*($U$2:$U$111&lt;&gt;"")*($V$2:$V$111&lt;&gt;"")*($U$2:$U$111&lt;V111)*($V$2:$V$111&gt;U111))&gt;0,"CONFLITO","OK")))))</f>
        <v/>
      </c>
    </row>
  </sheetData>
  <conditionalFormatting sqref="A2:AC111">
    <cfRule type="expression" priority="1" dxfId="1">
      <formula>AND($A2&lt;TODAY(),$X2="Planejado")</formula>
    </cfRule>
    <cfRule type="expression" priority="2" dxfId="2">
      <formula>OR($AB2="CONFLITO",$AC2="CONFLITO")</formula>
    </cfRule>
  </conditionalFormatting>
  <conditionalFormatting sqref="B2:B111">
    <cfRule type="expression" priority="3" dxfId="0">
      <formula>AND($B2&lt;&gt;"",COUNTIF($B$2:$B$111,$B2)&gt;1)</formula>
    </cfRule>
  </conditionalFormatting>
  <conditionalFormatting sqref="Z2:Z111">
    <cfRule type="expression" priority="4" dxfId="3">
      <formula>AND($Z2&lt;&gt;"",$Z2&gt;'Parâmetros'!$O$2)</formula>
    </cfRule>
  </conditionalFormatting>
  <conditionalFormatting sqref="AA2:AA111">
    <cfRule type="expression" priority="5" dxfId="4">
      <formula>$AA2="OK"</formula>
    </cfRule>
    <cfRule type="expression" priority="6" dxfId="5">
      <formula>$AA2="CANCELADO"</formula>
    </cfRule>
    <cfRule type="expression" priority="7" dxfId="3">
      <formula>$AA2="Início atrasado"</formula>
    </cfRule>
    <cfRule type="expression" priority="8" dxfId="0">
      <formula>AND($AA2&lt;&gt;"",$AA2&lt;&gt;"OK",$AA2&lt;&gt;"CANCELADO",$AA2&lt;&gt;"Início atrasado")</formula>
    </cfRule>
  </conditionalFormatting>
  <conditionalFormatting sqref="AB2:AC111">
    <cfRule type="expression" priority="9" dxfId="0">
      <formula>AB2="CONFLITO"</formula>
    </cfRule>
    <cfRule type="expression" priority="10" dxfId="3">
      <formula>AB2="REVISAR"</formula>
    </cfRule>
    <cfRule type="expression" priority="11" dxfId="4">
      <formula>AB2="OK"</formula>
    </cfRule>
    <cfRule type="expression" priority="12" dxfId="5">
      <formula>AB2="IGNORADO"</formula>
    </cfRule>
  </conditionalFormatting>
  <dataValidations count="11">
    <dataValidation sqref="A2:A111" showDropDown="0" showInputMessage="0" showErrorMessage="1" allowBlank="0" errorTitle="Data inválida" error="Informe uma data entre 01/01/2020 e 31/12/2100." type="date" errorStyle="stop" operator="between">
      <formula1>DATE(2020,1,1)</formula1>
      <formula2>DATE(2100,12,31)</formula2>
    </dataValidation>
    <dataValidation sqref="B2:B111" showDropDown="0" showInputMessage="1" showErrorMessage="1" allowBlank="0" errorTitle="Código inválido" error="Use até 20 caracteres e não repita um código existente." promptTitle="Código operacional" prompt="Informe um identificador fictício e único." type="custom" errorStyle="stop">
      <formula1>OR(B2="",AND(LEN(B2)&lt;=20,COUNTIF($B$2:$B$111,B2)=1))</formula1>
    </dataValidation>
    <dataValidation sqref="C2:C111" showDropDown="0" showInputMessage="1" showErrorMessage="1" allowBlank="0" errorTitle="Texto muito longo" error="Use até 40 caracteres." promptTitle="Cliente/código" prompt="Prefira código ou apelido operacional fictício." type="textLength" errorStyle="stop" operator="lessThanOrEqual">
      <formula1>40</formula1>
    </dataValidation>
    <dataValidation sqref="D2:D111" showDropDown="0" showInputMessage="0" showErrorMessage="1" allowBlank="0" errorTitle="Profissional inválido" error="Escolha um profissional disponível na lista." type="list" errorStyle="stop">
      <formula1>INDIRECT("'Parâmetros'!$H$2:$H$11")</formula1>
    </dataValidation>
    <dataValidation sqref="E2:E111" showDropDown="0" showInputMessage="0" showErrorMessage="1" allowBlank="0" errorTitle="Serviço inválido" error="Escolha um serviço disponível na lista." type="list" errorStyle="stop">
      <formula1>INDIRECT("'Parâmetros'!$A$2:$A$21")</formula1>
    </dataValidation>
    <dataValidation sqref="F2:F111" showDropDown="0" showInputMessage="0" showErrorMessage="1" allowBlank="0" errorTitle="Texto muito longo" error="Use até 60 caracteres." type="textLength" errorStyle="stop" operator="lessThanOrEqual">
      <formula1>60</formula1>
    </dataValidation>
    <dataValidation sqref="G2:G111" showDropDown="0" showInputMessage="0" showErrorMessage="1" allowBlank="0" errorTitle="Cuba inválida" error="Escolha uma cuba disponível na lista." type="list" errorStyle="stop">
      <formula1>INDIRECT("'Parâmetros'!$L$2:$L$6")</formula1>
    </dataValidation>
    <dataValidation sqref="H2:I111" showDropDown="0" showInputMessage="0" showErrorMessage="1" allowBlank="0" errorTitle="Horário inválido" error="Informe um horário entre 00:00 e 23:59." type="time" errorStyle="stop" operator="between">
      <formula1>TIME(0,0,0)</formula1>
      <formula2>TIME(23,59,59)</formula2>
    </dataValidation>
    <dataValidation sqref="L2:O111" showDropDown="0" showInputMessage="0" showErrorMessage="1" allowBlank="0" errorTitle="Duração inválida" error="Informe um número inteiro entre 1 e 480 minutos." type="whole" errorStyle="stop" operator="between">
      <formula1>1</formula1>
      <formula2>480</formula2>
    </dataValidation>
    <dataValidation sqref="X2:X111" showDropDown="0" showInputMessage="0" showErrorMessage="1" allowBlank="0" errorTitle="Status inválido" error="Escolha um status disponível na lista." type="list" errorStyle="stop">
      <formula1>INDIRECT("'Parâmetros'!$J$2:$J$5")</formula1>
    </dataValidation>
    <dataValidation sqref="Y2:Y111" showDropDown="0" showInputMessage="0" showErrorMessage="1" allowBlank="0" errorTitle="Observação muito longa" error="Use até 120 caracteres." type="textLength" errorStyle="stop" operator="lessThanOrEqual">
      <formula1>120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O24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8" customWidth="1" min="3" max="3"/>
    <col width="19" customWidth="1" min="4" max="4"/>
    <col width="21" customWidth="1" min="5" max="5"/>
    <col width="3" customWidth="1" min="6" max="6"/>
    <col width="3" customWidth="1" min="7" max="7"/>
    <col width="21" customWidth="1" min="8" max="8"/>
    <col width="3" customWidth="1" min="9" max="9"/>
    <col width="18" customWidth="1" min="10" max="10"/>
    <col width="3" customWidth="1" min="11" max="11"/>
    <col width="14" customWidth="1" min="12" max="12"/>
    <col width="3" customWidth="1" min="13" max="13"/>
    <col width="30" customWidth="1" min="14" max="14"/>
    <col width="14" customWidth="1" min="15" max="15"/>
  </cols>
  <sheetData>
    <row r="1" ht="42" customHeight="1">
      <c r="A1" s="14" t="inlineStr">
        <is>
          <t>Serviço</t>
        </is>
      </c>
      <c r="B1" s="14" t="inlineStr">
        <is>
          <t>Aplicação padrão (min)</t>
        </is>
      </c>
      <c r="C1" s="14" t="inlineStr">
        <is>
          <t>Pausa padrão (min)</t>
        </is>
      </c>
      <c r="D1" s="14" t="inlineStr">
        <is>
          <t>Enxágue padrão (min)</t>
        </is>
      </c>
      <c r="E1" s="14" t="inlineStr">
        <is>
          <t>Finalização padrão (min)</t>
        </is>
      </c>
      <c r="H1" s="28" t="inlineStr">
        <is>
          <t>Profissionais</t>
        </is>
      </c>
      <c r="J1" s="28" t="inlineStr">
        <is>
          <t>Status</t>
        </is>
      </c>
      <c r="L1" s="28" t="inlineStr">
        <is>
          <t>Cubas</t>
        </is>
      </c>
      <c r="N1" s="28" t="inlineStr">
        <is>
          <t>Parâmetro operacional</t>
        </is>
      </c>
      <c r="O1" s="28" t="inlineStr">
        <is>
          <t>Valor (min)</t>
        </is>
      </c>
    </row>
    <row r="2">
      <c r="A2" s="29" t="inlineStr">
        <is>
          <t>Coloração de raiz</t>
        </is>
      </c>
      <c r="B2" s="25" t="n">
        <v>30</v>
      </c>
      <c r="C2" s="25" t="n">
        <v>35</v>
      </c>
      <c r="D2" s="25" t="n">
        <v>15</v>
      </c>
      <c r="E2" s="25" t="n">
        <v>30</v>
      </c>
      <c r="H2" s="29" t="inlineStr">
        <is>
          <t>Profissional A</t>
        </is>
      </c>
      <c r="J2" s="7" t="inlineStr">
        <is>
          <t>Planejado</t>
        </is>
      </c>
      <c r="L2" s="29" t="inlineStr">
        <is>
          <t>Cuba 1</t>
        </is>
      </c>
      <c r="N2" s="30" t="inlineStr">
        <is>
          <t>Tolerância de atraso (min)</t>
        </is>
      </c>
      <c r="O2" s="25" t="n">
        <v>10</v>
      </c>
    </row>
    <row r="3">
      <c r="A3" s="29" t="inlineStr">
        <is>
          <t>Tonalização</t>
        </is>
      </c>
      <c r="B3" s="25" t="n">
        <v>20</v>
      </c>
      <c r="C3" s="25" t="n">
        <v>20</v>
      </c>
      <c r="D3" s="25" t="n">
        <v>10</v>
      </c>
      <c r="E3" s="25" t="n">
        <v>25</v>
      </c>
      <c r="H3" s="29" t="inlineStr">
        <is>
          <t>Profissional B</t>
        </is>
      </c>
      <c r="J3" s="9" t="inlineStr">
        <is>
          <t>Em andamento</t>
        </is>
      </c>
      <c r="L3" s="29" t="inlineStr">
        <is>
          <t>Cuba 2</t>
        </is>
      </c>
    </row>
    <row r="4">
      <c r="A4" s="29" t="inlineStr">
        <is>
          <t>Descoloração parcial</t>
        </is>
      </c>
      <c r="B4" s="25" t="n">
        <v>45</v>
      </c>
      <c r="C4" s="25" t="n">
        <v>40</v>
      </c>
      <c r="D4" s="25" t="n">
        <v>20</v>
      </c>
      <c r="E4" s="25" t="n">
        <v>35</v>
      </c>
      <c r="H4" s="29" t="inlineStr">
        <is>
          <t>Profissional C</t>
        </is>
      </c>
      <c r="J4" s="7" t="inlineStr">
        <is>
          <t>Concluído</t>
        </is>
      </c>
      <c r="L4" s="29" t="n"/>
    </row>
    <row r="5">
      <c r="A5" s="29" t="inlineStr">
        <is>
          <t>Alisamento cosmético</t>
        </is>
      </c>
      <c r="B5" s="25" t="n">
        <v>50</v>
      </c>
      <c r="C5" s="25" t="n">
        <v>30</v>
      </c>
      <c r="D5" s="25" t="n">
        <v>20</v>
      </c>
      <c r="E5" s="25" t="n">
        <v>40</v>
      </c>
      <c r="H5" s="29" t="n"/>
      <c r="J5" s="9" t="inlineStr">
        <is>
          <t>Cancelado</t>
        </is>
      </c>
      <c r="L5" s="29" t="n"/>
    </row>
    <row r="6">
      <c r="A6" s="29" t="inlineStr">
        <is>
          <t>Relaxamento cosmético</t>
        </is>
      </c>
      <c r="B6" s="25" t="n">
        <v>40</v>
      </c>
      <c r="C6" s="25" t="n">
        <v>25</v>
      </c>
      <c r="D6" s="25" t="n">
        <v>15</v>
      </c>
      <c r="E6" s="25" t="n">
        <v>35</v>
      </c>
      <c r="H6" s="29" t="n"/>
      <c r="L6" s="29" t="n"/>
    </row>
    <row r="7">
      <c r="A7" s="29" t="n"/>
      <c r="B7" s="25" t="n"/>
      <c r="C7" s="25" t="n"/>
      <c r="D7" s="25" t="n"/>
      <c r="E7" s="25" t="n"/>
      <c r="H7" s="29" t="n"/>
    </row>
    <row r="8">
      <c r="A8" s="29" t="n"/>
      <c r="B8" s="25" t="n"/>
      <c r="C8" s="25" t="n"/>
      <c r="D8" s="25" t="n"/>
      <c r="E8" s="25" t="n"/>
      <c r="H8" s="29" t="n"/>
    </row>
    <row r="9">
      <c r="A9" s="29" t="n"/>
      <c r="B9" s="25" t="n"/>
      <c r="C9" s="25" t="n"/>
      <c r="D9" s="25" t="n"/>
      <c r="E9" s="25" t="n"/>
      <c r="H9" s="29" t="n"/>
    </row>
    <row r="10">
      <c r="A10" s="29" t="n"/>
      <c r="B10" s="25" t="n"/>
      <c r="C10" s="25" t="n"/>
      <c r="D10" s="25" t="n"/>
      <c r="E10" s="25" t="n"/>
      <c r="H10" s="29" t="n"/>
    </row>
    <row r="11">
      <c r="A11" s="29" t="n"/>
      <c r="B11" s="25" t="n"/>
      <c r="C11" s="25" t="n"/>
      <c r="D11" s="25" t="n"/>
      <c r="E11" s="25" t="n"/>
      <c r="H11" s="29" t="n"/>
    </row>
    <row r="12">
      <c r="A12" s="29" t="n"/>
      <c r="B12" s="25" t="n"/>
      <c r="C12" s="25" t="n"/>
      <c r="D12" s="25" t="n"/>
      <c r="E12" s="25" t="n"/>
    </row>
    <row r="13">
      <c r="A13" s="29" t="n"/>
      <c r="B13" s="25" t="n"/>
      <c r="C13" s="25" t="n"/>
      <c r="D13" s="25" t="n"/>
      <c r="E13" s="25" t="n"/>
    </row>
    <row r="14">
      <c r="A14" s="29" t="n"/>
      <c r="B14" s="25" t="n"/>
      <c r="C14" s="25" t="n"/>
      <c r="D14" s="25" t="n"/>
      <c r="E14" s="25" t="n"/>
    </row>
    <row r="15">
      <c r="A15" s="29" t="n"/>
      <c r="B15" s="25" t="n"/>
      <c r="C15" s="25" t="n"/>
      <c r="D15" s="25" t="n"/>
      <c r="E15" s="25" t="n"/>
    </row>
    <row r="16">
      <c r="A16" s="29" t="n"/>
      <c r="B16" s="25" t="n"/>
      <c r="C16" s="25" t="n"/>
      <c r="D16" s="25" t="n"/>
      <c r="E16" s="25" t="n"/>
    </row>
    <row r="17">
      <c r="A17" s="29" t="n"/>
      <c r="B17" s="25" t="n"/>
      <c r="C17" s="25" t="n"/>
      <c r="D17" s="25" t="n"/>
      <c r="E17" s="25" t="n"/>
    </row>
    <row r="18">
      <c r="A18" s="29" t="n"/>
      <c r="B18" s="25" t="n"/>
      <c r="C18" s="25" t="n"/>
      <c r="D18" s="25" t="n"/>
      <c r="E18" s="25" t="n"/>
    </row>
    <row r="19">
      <c r="A19" s="29" t="n"/>
      <c r="B19" s="25" t="n"/>
      <c r="C19" s="25" t="n"/>
      <c r="D19" s="25" t="n"/>
      <c r="E19" s="25" t="n"/>
    </row>
    <row r="20">
      <c r="A20" s="29" t="n"/>
      <c r="B20" s="25" t="n"/>
      <c r="C20" s="25" t="n"/>
      <c r="D20" s="25" t="n"/>
      <c r="E20" s="25" t="n"/>
    </row>
    <row r="21">
      <c r="A21" s="29" t="n"/>
      <c r="B21" s="25" t="n"/>
      <c r="C21" s="25" t="n"/>
      <c r="D21" s="25" t="n"/>
      <c r="E21" s="25" t="n"/>
    </row>
    <row r="22"/>
    <row r="23" ht="64" customHeight="1">
      <c r="A23" s="31" t="inlineStr">
        <is>
          <t>Tempos apenas para planejamento operacional; revise conforme o procedimento do estabelecimento e o produto utilizado.</t>
        </is>
      </c>
    </row>
    <row r="24" ht="34" customHeight="1">
      <c r="A24" s="13" t="inlineStr">
        <is>
          <t>Os valores iniciais são fictícios e servem somente para testar o planejamento.</t>
        </is>
      </c>
    </row>
  </sheetData>
  <conditionalFormatting sqref="A2:A21">
    <cfRule type="expression" priority="1" dxfId="0">
      <formula>AND(A2&lt;&gt;"",COUNTIF($A$2:$A$21,A2)&gt;1)</formula>
    </cfRule>
  </conditionalFormatting>
  <dataValidations count="3">
    <dataValidation sqref="B2:E21" showDropDown="0" showInputMessage="0" showErrorMessage="1" allowBlank="0" errorTitle="Duração inválida" error="Informe um número inteiro entre 1 e 480 minutos." type="whole" errorStyle="stop" operator="between">
      <formula1>1</formula1>
      <formula2>480</formula2>
    </dataValidation>
    <dataValidation sqref="O2" showDropDown="0" showInputMessage="0" showErrorMessage="1" allowBlank="0" errorTitle="Tolerância inválida" error="Informe um número inteiro entre 0 e 120 minutos." type="whole" errorStyle="stop" operator="between">
      <formula1>0</formula1>
      <formula2>120</formula2>
    </dataValidation>
    <dataValidation sqref="A2:A21" showDropDown="0" showInputMessage="0" showErrorMessage="1" allowBlank="0" errorTitle="Nome muito longo" error="Use até 60 caracteres para o serviço." type="textLength" errorStyle="stop" operator="lessThanOrEqual">
      <formula1>60</formula1>
    </dataValidation>
  </dataValidations>
  <pageMargins left="0.75" right="0.75" top="1" bottom="1" header="0.5" footer="0.5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2026-09-09T12:12:27Z</dcterms:created>
  <dcterms:modified xmlns:dcterms="http://purl.org/dc/terms/" xmlns:xsi="http://www.w3.org/2001/XMLSchema-instance" xsi:type="dcterms:W3CDTF">2026-09-09T12:12:28+00:00Z</dcterms:modified>
</cp:coreProperties>
</file>