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Cronograma" sheetId="2" state="visible" r:id="rId2"/>
    <sheet xmlns:r="http://schemas.openxmlformats.org/officeDocument/2006/relationships" name="Parâmetros" sheetId="3" state="visible" r:id="rId3"/>
  </sheets>
  <definedNames>
    <definedName name="_xlnm._FilterDatabase" localSheetId="1" hidden="1">'Cronograma'!$A$3:$P$123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0.0%"/>
    <numFmt numFmtId="165" formatCode="0.0"/>
    <numFmt numFmtId="166" formatCode="dd/mm/yyyy"/>
    <numFmt numFmtId="167" formatCode="hh:mm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351432"/>
      <sz val="10"/>
    </font>
    <font>
      <name val="Calibri"/>
      <b val="1"/>
      <color rgb="00351432"/>
      <sz val="10"/>
    </font>
  </fonts>
  <fills count="7">
    <fill>
      <patternFill/>
    </fill>
    <fill>
      <patternFill patternType="gray125"/>
    </fill>
    <fill>
      <patternFill patternType="solid">
        <fgColor rgb="00351432"/>
      </patternFill>
    </fill>
    <fill>
      <patternFill patternType="solid">
        <fgColor rgb="00B63D5C"/>
      </patternFill>
    </fill>
    <fill>
      <patternFill patternType="solid">
        <fgColor rgb="00FFF7F5"/>
      </patternFill>
    </fill>
    <fill>
      <patternFill patternType="solid">
        <fgColor rgb="00F6DFE2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E4D6DC"/>
      </left>
      <right style="thin">
        <color rgb="00E4D6DC"/>
      </right>
      <top style="thin">
        <color rgb="00E4D6DC"/>
      </top>
      <bottom style="thin">
        <color rgb="00E4D6D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1" fontId="3" fillId="6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167" fontId="3" fillId="5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left" vertical="center" wrapText="1"/>
    </xf>
    <xf numFmtId="167" fontId="3" fillId="6" borderId="1" applyAlignment="1" pivotButton="0" quotePrefix="0" xfId="0">
      <alignment horizontal="center" vertical="center" wrapText="1"/>
    </xf>
    <xf numFmtId="164" fontId="3" fillId="6" borderId="1" applyAlignment="1" pivotButton="0" quotePrefix="0" xfId="0">
      <alignment horizontal="right" vertical="center"/>
    </xf>
    <xf numFmtId="165" fontId="3" fillId="4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center" vertical="center" wrapText="1"/>
    </xf>
    <xf numFmtId="167" fontId="3" fillId="5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167" fontId="3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94762"/>
        </patternFill>
      </fill>
    </dxf>
    <dxf>
      <font>
        <name val="Calibri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Preparações por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'Resumo'!E3</f>
            </strRef>
          </tx>
          <spPr>
            <a:solidFill xmlns:a="http://schemas.openxmlformats.org/drawingml/2006/main">
              <a:srgbClr val="B63D5C"/>
            </a:solidFill>
            <a:ln xmlns:a="http://schemas.openxmlformats.org/drawingml/2006/main">
              <a:solidFill>
                <a:srgbClr val="B63D5C"/>
              </a:solidFill>
              <a:prstDash val="solid"/>
            </a:ln>
          </spPr>
          <cat>
            <numRef>
              <f>'Resumo'!$D$4:$D$7</f>
            </numRef>
          </cat>
          <val>
            <numRef>
              <f>'Resumo'!$E$4:$E$7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4500000" cy="23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351432"/>
    <outlinePr summaryBelow="1" summaryRight="1"/>
    <pageSetUpPr/>
  </sheetPr>
  <dimension ref="A1:E15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" customWidth="1" min="3" max="3"/>
    <col width="22" customWidth="1" min="4" max="4"/>
    <col width="14" customWidth="1" min="5" max="5"/>
  </cols>
  <sheetData>
    <row r="1" ht="27" customHeight="1">
      <c r="A1" s="1" t="inlineStr">
        <is>
          <t>Resumo do cronograma de preparação</t>
        </is>
      </c>
    </row>
    <row r="2"/>
    <row r="3">
      <c r="A3" s="2" t="inlineStr">
        <is>
          <t>Indicador</t>
        </is>
      </c>
      <c r="B3" s="2" t="inlineStr">
        <is>
          <t>Valor</t>
        </is>
      </c>
      <c r="D3" s="2" t="inlineStr">
        <is>
          <t>Status</t>
        </is>
      </c>
      <c r="E3" s="2" t="inlineStr">
        <is>
          <t>Quantidade</t>
        </is>
      </c>
    </row>
    <row r="4" ht="22" customHeight="1">
      <c r="A4" s="3" t="inlineStr">
        <is>
          <t>Registros preenchidos</t>
        </is>
      </c>
      <c r="B4" s="4">
        <f>COUNTIF(Cronograma!$A$4:$A$123,"&lt;&gt;")</f>
        <v/>
      </c>
      <c r="D4" s="5">
        <f>'Parâmetros'!$A$13</f>
        <v/>
      </c>
      <c r="E4" s="6">
        <f>COUNTIF(Cronograma!$M$4:$M$123,$D4)</f>
        <v/>
      </c>
    </row>
    <row r="5" ht="22" customHeight="1">
      <c r="A5" s="7" t="inlineStr">
        <is>
          <t>Preparações de hoje</t>
        </is>
      </c>
      <c r="B5" s="8">
        <f>COUNTIFS(Cronograma!$A$4:$A$123,"&lt;&gt;",Cronograma!$B$4:$B$123,TODAY(),Cronograma!$M$4:$M$123,"&lt;&gt;"&amp;'Parâmetros'!$A$16)</f>
        <v/>
      </c>
      <c r="D5" s="9">
        <f>'Parâmetros'!$A$14</f>
        <v/>
      </c>
      <c r="E5" s="10">
        <f>COUNTIF(Cronograma!$M$4:$M$123,$D5)</f>
        <v/>
      </c>
    </row>
    <row r="6" ht="22" customHeight="1">
      <c r="A6" s="3" t="inlineStr">
        <is>
          <t>Preparações no horizonte</t>
        </is>
      </c>
      <c r="B6" s="4">
        <f>COUNTIFS(Cronograma!$A$4:$A$123,"&lt;&gt;",Cronograma!$B$4:$B$123,"&gt;="&amp;TODAY(),Cronograma!$B$4:$B$123,"&lt;"&amp;TODAY()+'Parâmetros'!$B$9,Cronograma!$M$4:$M$123,"&lt;&gt;"&amp;'Parâmetros'!$A$16)</f>
        <v/>
      </c>
      <c r="D6" s="5">
        <f>'Parâmetros'!$A$15</f>
        <v/>
      </c>
      <c r="E6" s="6">
        <f>COUNTIF(Cronograma!$M$4:$M$123,$D6)</f>
        <v/>
      </c>
    </row>
    <row r="7" ht="22" customHeight="1">
      <c r="A7" s="7" t="inlineStr">
        <is>
          <t>Preparações concluídas</t>
        </is>
      </c>
      <c r="B7" s="8">
        <f>COUNTIF(Cronograma!$M$4:$M$123,'Parâmetros'!$A$15)</f>
        <v/>
      </c>
      <c r="D7" s="9">
        <f>'Parâmetros'!$A$16</f>
        <v/>
      </c>
      <c r="E7" s="10">
        <f>COUNTIF(Cronograma!$M$4:$M$123,$D7)</f>
        <v/>
      </c>
    </row>
    <row r="8" ht="22" customHeight="1">
      <c r="A8" s="3" t="inlineStr">
        <is>
          <t>Registros para conferência</t>
        </is>
      </c>
      <c r="B8" s="4">
        <f>COUNTIF(Cronograma!$P$4:$P$123,"Conferir*")+COUNTIF(Cronograma!$P$4:$P$123,"Informar*")</f>
        <v/>
      </c>
    </row>
    <row r="9" ht="22" customHeight="1">
      <c r="A9" s="7" t="inlineStr">
        <is>
          <t>Minutos previstos</t>
        </is>
      </c>
      <c r="B9" s="8">
        <f>IF(COUNT(Cronograma!$D$4:$D$123)=0,"",SUM(Cronograma!$D$4:$D$123))</f>
        <v/>
      </c>
    </row>
    <row r="10" ht="22" customHeight="1">
      <c r="A10" s="3" t="inlineStr">
        <is>
          <t>Minutos realizados</t>
        </is>
      </c>
      <c r="B10" s="4">
        <f>IF(COUNT(Cronograma!$N$4:$N$123)=0,"",SUM(Cronograma!$N$4:$N$123))</f>
        <v/>
      </c>
    </row>
    <row r="11" ht="22" customHeight="1">
      <c r="A11" s="7" t="inlineStr">
        <is>
          <t>Taxa de conclusão</t>
        </is>
      </c>
      <c r="B11" s="21">
        <f>IFERROR(B7/(COUNTIF(Cronograma!$M$4:$M$123,"&lt;&gt;")-COUNTIF(Cronograma!$M$4:$M$123,'Parâmetros'!$A$16)),"")</f>
        <v/>
      </c>
    </row>
    <row r="12" ht="22" customHeight="1">
      <c r="A12" s="3" t="inlineStr">
        <is>
          <t>Margem média (min)</t>
        </is>
      </c>
      <c r="B12" s="22">
        <f>IFERROR(AVERAGEIF(Cronograma!$H$4:$H$123,"&lt;&gt;",Cronograma!$H$4:$H$123),"")</f>
        <v/>
      </c>
    </row>
    <row r="13" ht="22" customHeight="1">
      <c r="A13" s="7" t="inlineStr">
        <is>
          <t>Margem abaixo do limite</t>
        </is>
      </c>
      <c r="B13" s="8">
        <f>COUNTIF(Cronograma!$P$4:$P$123,"Conferir margem")</f>
        <v/>
      </c>
    </row>
    <row r="14" ht="22" customHeight="1">
      <c r="A14" s="3" t="inlineStr">
        <is>
          <t>Conflitos previstos</t>
        </is>
      </c>
      <c r="B14" s="4">
        <f>COUNTIF(Cronograma!$P$4:$P$123,"Conferir conflito")</f>
        <v/>
      </c>
    </row>
    <row r="15" ht="22" customHeight="1">
      <c r="A15" s="7" t="inlineStr">
        <is>
          <t>Duração média prevista (min)</t>
        </is>
      </c>
      <c r="B15" s="23">
        <f>IFERROR(AVERAGEIF(Cronograma!$D$4:$D$123,"&gt;0",Cronograma!$D$4:$D$123),"")</f>
        <v/>
      </c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B63D5C"/>
    <outlinePr summaryBelow="1" summaryRight="1"/>
    <pageSetUpPr/>
  </sheetPr>
  <dimension ref="A1:X12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3" customWidth="1" min="2" max="2"/>
    <col width="17" customWidth="1" min="3" max="3"/>
    <col width="18" customWidth="1" min="4" max="4"/>
    <col width="17" customWidth="1" min="5" max="5"/>
    <col width="15" customWidth="1" min="6" max="6"/>
    <col width="17" customWidth="1" min="7" max="7"/>
    <col width="12" customWidth="1" min="8" max="8"/>
    <col width="19" customWidth="1" min="9" max="9"/>
    <col width="32" customWidth="1" min="10" max="10"/>
    <col width="29" customWidth="1" min="11" max="11"/>
    <col width="20" customWidth="1" min="12" max="12"/>
    <col width="18" customWidth="1" min="13" max="13"/>
    <col width="19" customWidth="1" min="14" max="14"/>
    <col width="13" customWidth="1" min="15" max="15"/>
    <col width="28" customWidth="1" min="16" max="16"/>
    <col hidden="1" width="13" customWidth="1" min="24" max="24"/>
  </cols>
  <sheetData>
    <row r="1" ht="27" customHeight="1">
      <c r="A1" s="1" t="inlineStr">
        <is>
          <t>Cronograma de preparação entre clientes — exemplos fictícios</t>
        </is>
      </c>
    </row>
    <row r="2">
      <c r="X2">
        <f>'Parâmetros'!$A$13</f>
        <v/>
      </c>
    </row>
    <row r="3" ht="42" customHeight="1">
      <c r="A3" s="2" t="inlineStr">
        <is>
          <t>Código</t>
        </is>
      </c>
      <c r="B3" s="2" t="inlineStr">
        <is>
          <t>Data</t>
        </is>
      </c>
      <c r="C3" s="2" t="inlineStr">
        <is>
          <t>Fim do atendimento atual</t>
        </is>
      </c>
      <c r="D3" s="2" t="inlineStr">
        <is>
          <t>Preparação prevista (min)</t>
        </is>
      </c>
      <c r="E3" s="2" t="inlineStr">
        <is>
          <t>Início da preparação</t>
        </is>
      </c>
      <c r="F3" s="2" t="inlineStr">
        <is>
          <t>Fim previsto</t>
        </is>
      </c>
      <c r="G3" s="2" t="inlineStr">
        <is>
          <t>Próximo atendimento</t>
        </is>
      </c>
      <c r="H3" s="2" t="inlineStr">
        <is>
          <t>Margem (min)</t>
        </is>
      </c>
      <c r="I3" s="2" t="inlineStr">
        <is>
          <t>Posto</t>
        </is>
      </c>
      <c r="J3" s="2" t="inlineStr">
        <is>
          <t>Higienização e organização</t>
        </is>
      </c>
      <c r="K3" s="2" t="inlineStr">
        <is>
          <t>Reposição necessária</t>
        </is>
      </c>
      <c r="L3" s="2" t="inlineStr">
        <is>
          <t>Equipe</t>
        </is>
      </c>
      <c r="M3" s="2" t="inlineStr">
        <is>
          <t>Status</t>
        </is>
      </c>
      <c r="N3" s="2" t="inlineStr">
        <is>
          <t>Preparação realizada (min)</t>
        </is>
      </c>
      <c r="O3" s="2" t="inlineStr">
        <is>
          <t>Desvio (min)</t>
        </is>
      </c>
      <c r="P3" s="2" t="inlineStr">
        <is>
          <t>Ação de conferência</t>
        </is>
      </c>
      <c r="X3">
        <f>'Parâmetros'!$A$14</f>
        <v/>
      </c>
    </row>
    <row r="4">
      <c r="A4" s="14" t="inlineStr">
        <is>
          <t>PREP-001</t>
        </is>
      </c>
      <c r="B4" s="24" t="n">
        <v>46274</v>
      </c>
      <c r="C4" s="25" t="n">
        <v>0.3645833333333333</v>
      </c>
      <c r="D4" s="17" t="n">
        <v>15</v>
      </c>
      <c r="E4" s="26">
        <f>IF(OR($A4="",$C4=""),"",$C4)</f>
        <v/>
      </c>
      <c r="F4" s="26">
        <f>IF(OR($A4="",$E4="",$D4=""),"",IFERROR($E4+$D4/1440,""))</f>
        <v/>
      </c>
      <c r="G4" s="25" t="n">
        <v>0.3819444444444444</v>
      </c>
      <c r="H4" s="6">
        <f>IF(OR($A4="",$F4="",$G4=""),"",IFERROR(ROUND(($G4-$F4)*1440,0),""))</f>
        <v/>
      </c>
      <c r="I4" s="14" t="inlineStr">
        <is>
          <t>Posto fictício 01</t>
        </is>
      </c>
      <c r="J4" s="19" t="inlineStr">
        <is>
          <t>Higienizar bancada e trocar capa</t>
        </is>
      </c>
      <c r="K4" s="19" t="inlineStr">
        <is>
          <t>Separar toalhas limpas</t>
        </is>
      </c>
      <c r="L4" s="14" t="inlineStr">
        <is>
          <t>Equipe fictícia A</t>
        </is>
      </c>
      <c r="M4" s="14" t="inlineStr">
        <is>
          <t>Concluída</t>
        </is>
      </c>
      <c r="N4" s="17" t="n">
        <v>14</v>
      </c>
      <c r="O4" s="6">
        <f>IF(OR($A4="",$D4="",$N4=""),"",IFERROR($N4-$D4,""))</f>
        <v/>
      </c>
      <c r="P4" s="5">
        <f>IF($A4="","",IF($M4="","Informar status",IF($M4='Parâmetros'!$A$16,"Sem ação",IF(OR($B4="",$C4="",$D4=""),"Informar dados da preparação",IF(AND($B4&lt;TODAY(),OR($M4='Parâmetros'!$A$13,$M4='Parâmetros'!$A$14)),"Conferir pendência",IF($G4="","Informar próximo horário",IF($F4&gt;$G4,"Conferir conflito",IF($H4&lt;'Parâmetros'!$B$6,"Conferir margem",IF(AND($M4='Parâmetros'!$A$15,$N4=""),"Informar duração realizada","Programação adequada")))))))))</f>
        <v/>
      </c>
      <c r="X4">
        <f>'Parâmetros'!$A$15</f>
        <v/>
      </c>
    </row>
    <row r="5">
      <c r="A5" s="14" t="inlineStr">
        <is>
          <t>PREP-002</t>
        </is>
      </c>
      <c r="B5" s="24" t="n">
        <v>46274</v>
      </c>
      <c r="C5" s="25" t="n">
        <v>0.4236111111111111</v>
      </c>
      <c r="D5" s="17" t="n">
        <v>20</v>
      </c>
      <c r="E5" s="27">
        <f>IF(OR($A5="",$C5=""),"",$C5)</f>
        <v/>
      </c>
      <c r="F5" s="27">
        <f>IF(OR($A5="",$E5="",$D5=""),"",IFERROR($E5+$D5/1440,""))</f>
        <v/>
      </c>
      <c r="G5" s="25" t="n">
        <v>0.4340277777777778</v>
      </c>
      <c r="H5" s="10">
        <f>IF(OR($A5="",$F5="",$G5=""),"",IFERROR(ROUND(($G5-$F5)*1440,0),""))</f>
        <v/>
      </c>
      <c r="I5" s="14" t="inlineStr">
        <is>
          <t>Posto fictício 02</t>
        </is>
      </c>
      <c r="J5" s="19" t="inlineStr">
        <is>
          <t>Limpar cadeira, bancada e utensílios</t>
        </is>
      </c>
      <c r="K5" s="19" t="inlineStr">
        <is>
          <t>Repor luvas e capas</t>
        </is>
      </c>
      <c r="L5" s="14" t="inlineStr">
        <is>
          <t>Equipe fictícia B</t>
        </is>
      </c>
      <c r="M5" s="14" t="inlineStr">
        <is>
          <t>Planejada</t>
        </is>
      </c>
      <c r="N5" s="17" t="n"/>
      <c r="O5" s="10">
        <f>IF(OR($A5="",$D5="",$N5=""),"",IFERROR($N5-$D5,""))</f>
        <v/>
      </c>
      <c r="P5" s="9">
        <f>IF($A5="","",IF($M5="","Informar status",IF($M5='Parâmetros'!$A$16,"Sem ação",IF(OR($B5="",$C5="",$D5=""),"Informar dados da preparação",IF(AND($B5&lt;TODAY(),OR($M5='Parâmetros'!$A$13,$M5='Parâmetros'!$A$14)),"Conferir pendência",IF($G5="","Informar próximo horário",IF($F5&gt;$G5,"Conferir conflito",IF($H5&lt;'Parâmetros'!$B$6,"Conferir margem",IF(AND($M5='Parâmetros'!$A$15,$N5=""),"Informar duração realizada","Programação adequada")))))))))</f>
        <v/>
      </c>
      <c r="X5">
        <f>'Parâmetros'!$A$16</f>
        <v/>
      </c>
    </row>
    <row r="6">
      <c r="A6" s="14" t="inlineStr">
        <is>
          <t>PREP-003</t>
        </is>
      </c>
      <c r="B6" s="24" t="n">
        <v>46274</v>
      </c>
      <c r="C6" s="25" t="n">
        <v>0.4791666666666667</v>
      </c>
      <c r="D6" s="17" t="n">
        <v>15</v>
      </c>
      <c r="E6" s="26">
        <f>IF(OR($A6="",$C6=""),"",$C6)</f>
        <v/>
      </c>
      <c r="F6" s="26">
        <f>IF(OR($A6="",$E6="",$D6=""),"",IFERROR($E6+$D6/1440,""))</f>
        <v/>
      </c>
      <c r="G6" s="25" t="n">
        <v>0.4930555555555556</v>
      </c>
      <c r="H6" s="6">
        <f>IF(OR($A6="",$F6="",$G6=""),"",IFERROR(ROUND(($G6-$F6)*1440,0),""))</f>
        <v/>
      </c>
      <c r="I6" s="14" t="inlineStr">
        <is>
          <t>Posto fictício 03</t>
        </is>
      </c>
      <c r="J6" s="19" t="inlineStr">
        <is>
          <t>Organizar bancada e higienizar superfícies</t>
        </is>
      </c>
      <c r="K6" s="19" t="inlineStr">
        <is>
          <t>Repor algodão e toalhas</t>
        </is>
      </c>
      <c r="L6" s="14" t="inlineStr">
        <is>
          <t>Equipe fictícia A</t>
        </is>
      </c>
      <c r="M6" s="14" t="inlineStr">
        <is>
          <t>Em andamento</t>
        </is>
      </c>
      <c r="N6" s="17" t="n"/>
      <c r="O6" s="6">
        <f>IF(OR($A6="",$D6="",$N6=""),"",IFERROR($N6-$D6,""))</f>
        <v/>
      </c>
      <c r="P6" s="5">
        <f>IF($A6="","",IF($M6="","Informar status",IF($M6='Parâmetros'!$A$16,"Sem ação",IF(OR($B6="",$C6="",$D6=""),"Informar dados da preparação",IF(AND($B6&lt;TODAY(),OR($M6='Parâmetros'!$A$13,$M6='Parâmetros'!$A$14)),"Conferir pendência",IF($G6="","Informar próximo horário",IF($F6&gt;$G6,"Conferir conflito",IF($H6&lt;'Parâmetros'!$B$6,"Conferir margem",IF(AND($M6='Parâmetros'!$A$15,$N6=""),"Informar duração realizada","Programação adequada")))))))))</f>
        <v/>
      </c>
    </row>
    <row r="7">
      <c r="A7" s="14" t="inlineStr">
        <is>
          <t>PREP-004</t>
        </is>
      </c>
      <c r="B7" s="24" t="n">
        <v>46275</v>
      </c>
      <c r="C7" s="25" t="n">
        <v>0.3888888888888889</v>
      </c>
      <c r="D7" s="17" t="n">
        <v>20</v>
      </c>
      <c r="E7" s="27">
        <f>IF(OR($A7="",$C7=""),"",$C7)</f>
        <v/>
      </c>
      <c r="F7" s="27">
        <f>IF(OR($A7="",$E7="",$D7=""),"",IFERROR($E7+$D7/1440,""))</f>
        <v/>
      </c>
      <c r="G7" s="25" t="n">
        <v>0.4048611111111111</v>
      </c>
      <c r="H7" s="10">
        <f>IF(OR($A7="",$F7="",$G7=""),"",IFERROR(ROUND(($G7-$F7)*1440,0),""))</f>
        <v/>
      </c>
      <c r="I7" s="14" t="inlineStr">
        <is>
          <t>Posto fictício 01</t>
        </is>
      </c>
      <c r="J7" s="19" t="inlineStr">
        <is>
          <t>Trocar proteção e organizar ferramentas</t>
        </is>
      </c>
      <c r="K7" s="19" t="inlineStr">
        <is>
          <t>Separar capas de atendimento</t>
        </is>
      </c>
      <c r="L7" s="14" t="inlineStr">
        <is>
          <t>Equipe fictícia C</t>
        </is>
      </c>
      <c r="M7" s="14" t="inlineStr">
        <is>
          <t>Planejada</t>
        </is>
      </c>
      <c r="N7" s="17" t="n"/>
      <c r="O7" s="10">
        <f>IF(OR($A7="",$D7="",$N7=""),"",IFERROR($N7-$D7,""))</f>
        <v/>
      </c>
      <c r="P7" s="9">
        <f>IF($A7="","",IF($M7="","Informar status",IF($M7='Parâmetros'!$A$16,"Sem ação",IF(OR($B7="",$C7="",$D7=""),"Informar dados da preparação",IF(AND($B7&lt;TODAY(),OR($M7='Parâmetros'!$A$13,$M7='Parâmetros'!$A$14)),"Conferir pendência",IF($G7="","Informar próximo horário",IF($F7&gt;$G7,"Conferir conflito",IF($H7&lt;'Parâmetros'!$B$6,"Conferir margem",IF(AND($M7='Parâmetros'!$A$15,$N7=""),"Informar duração realizada","Programação adequada")))))))))</f>
        <v/>
      </c>
      <c r="X7">
        <f>'Parâmetros'!$B$4</f>
        <v/>
      </c>
    </row>
    <row r="8">
      <c r="A8" s="14" t="inlineStr">
        <is>
          <t>PREP-005</t>
        </is>
      </c>
      <c r="B8" s="24" t="n">
        <v>46275</v>
      </c>
      <c r="C8" s="25" t="n">
        <v>0.5416666666666666</v>
      </c>
      <c r="D8" s="17" t="n">
        <v>15</v>
      </c>
      <c r="E8" s="26">
        <f>IF(OR($A8="",$C8=""),"",$C8)</f>
        <v/>
      </c>
      <c r="F8" s="26">
        <f>IF(OR($A8="",$E8="",$D8=""),"",IFERROR($E8+$D8/1440,""))</f>
        <v/>
      </c>
      <c r="G8" s="25" t="n"/>
      <c r="H8" s="6">
        <f>IF(OR($A8="",$F8="",$G8=""),"",IFERROR(ROUND(($G8-$F8)*1440,0),""))</f>
        <v/>
      </c>
      <c r="I8" s="14" t="inlineStr">
        <is>
          <t>Posto fictício 04</t>
        </is>
      </c>
      <c r="J8" s="19" t="inlineStr">
        <is>
          <t>Higienizar apoio e cadeira</t>
        </is>
      </c>
      <c r="K8" s="19" t="inlineStr">
        <is>
          <t>Conferir toalhas disponíveis</t>
        </is>
      </c>
      <c r="L8" s="14" t="inlineStr">
        <is>
          <t>Equipe fictícia B</t>
        </is>
      </c>
      <c r="M8" s="14" t="inlineStr">
        <is>
          <t>Planejada</t>
        </is>
      </c>
      <c r="N8" s="17" t="n"/>
      <c r="O8" s="6">
        <f>IF(OR($A8="",$D8="",$N8=""),"",IFERROR($N8-$D8,""))</f>
        <v/>
      </c>
      <c r="P8" s="5">
        <f>IF($A8="","",IF($M8="","Informar status",IF($M8='Parâmetros'!$A$16,"Sem ação",IF(OR($B8="",$C8="",$D8=""),"Informar dados da preparação",IF(AND($B8&lt;TODAY(),OR($M8='Parâmetros'!$A$13,$M8='Parâmetros'!$A$14)),"Conferir pendência",IF($G8="","Informar próximo horário",IF($F8&gt;$G8,"Conferir conflito",IF($H8&lt;'Parâmetros'!$B$6,"Conferir margem",IF(AND($M8='Parâmetros'!$A$15,$N8=""),"Informar duração realizada","Programação adequada")))))))))</f>
        <v/>
      </c>
      <c r="X8">
        <f>'Parâmetros'!$B$5</f>
        <v/>
      </c>
    </row>
    <row r="9">
      <c r="A9" s="14" t="inlineStr">
        <is>
          <t>PREP-006</t>
        </is>
      </c>
      <c r="B9" s="24" t="n">
        <v>46276</v>
      </c>
      <c r="C9" s="25" t="n">
        <v>0.4444444444444444</v>
      </c>
      <c r="D9" s="17" t="n">
        <v>10</v>
      </c>
      <c r="E9" s="27">
        <f>IF(OR($A9="",$C9=""),"",$C9)</f>
        <v/>
      </c>
      <c r="F9" s="27">
        <f>IF(OR($A9="",$E9="",$D9=""),"",IFERROR($E9+$D9/1440,""))</f>
        <v/>
      </c>
      <c r="G9" s="25" t="n">
        <v>0.4618055555555556</v>
      </c>
      <c r="H9" s="10">
        <f>IF(OR($A9="",$F9="",$G9=""),"",IFERROR(ROUND(($G9-$F9)*1440,0),""))</f>
        <v/>
      </c>
      <c r="I9" s="14" t="inlineStr">
        <is>
          <t>Posto fictício 02</t>
        </is>
      </c>
      <c r="J9" s="19" t="inlineStr">
        <is>
          <t>Organizar bancada</t>
        </is>
      </c>
      <c r="K9" s="19" t="inlineStr">
        <is>
          <t>Nenhuma reposição prevista</t>
        </is>
      </c>
      <c r="L9" s="14" t="inlineStr">
        <is>
          <t>Equipe fictícia A</t>
        </is>
      </c>
      <c r="M9" s="14" t="inlineStr">
        <is>
          <t>Cancelada</t>
        </is>
      </c>
      <c r="N9" s="17" t="n"/>
      <c r="O9" s="10">
        <f>IF(OR($A9="",$D9="",$N9=""),"",IFERROR($N9-$D9,""))</f>
        <v/>
      </c>
      <c r="P9" s="9">
        <f>IF($A9="","",IF($M9="","Informar status",IF($M9='Parâmetros'!$A$16,"Sem ação",IF(OR($B9="",$C9="",$D9=""),"Informar dados da preparação",IF(AND($B9&lt;TODAY(),OR($M9='Parâmetros'!$A$13,$M9='Parâmetros'!$A$14)),"Conferir pendência",IF($G9="","Informar próximo horário",IF($F9&gt;$G9,"Conferir conflito",IF($H9&lt;'Parâmetros'!$B$6,"Conferir margem",IF(AND($M9='Parâmetros'!$A$15,$N9=""),"Informar duração realizada","Programação adequada")))))))))</f>
        <v/>
      </c>
      <c r="X9">
        <f>'Parâmetros'!$B$6</f>
        <v/>
      </c>
    </row>
    <row r="10">
      <c r="A10" s="14" t="inlineStr">
        <is>
          <t>PREP-007</t>
        </is>
      </c>
      <c r="B10" s="24" t="n">
        <v>46273</v>
      </c>
      <c r="C10" s="25" t="n">
        <v>0.6458333333333334</v>
      </c>
      <c r="D10" s="17" t="n">
        <v>20</v>
      </c>
      <c r="E10" s="26">
        <f>IF(OR($A10="",$C10=""),"",$C10)</f>
        <v/>
      </c>
      <c r="F10" s="26">
        <f>IF(OR($A10="",$E10="",$D10=""),"",IFERROR($E10+$D10/1440,""))</f>
        <v/>
      </c>
      <c r="G10" s="25" t="n">
        <v>0.6666666666666666</v>
      </c>
      <c r="H10" s="6">
        <f>IF(OR($A10="",$F10="",$G10=""),"",IFERROR(ROUND(($G10-$F10)*1440,0),""))</f>
        <v/>
      </c>
      <c r="I10" s="14" t="inlineStr">
        <is>
          <t>Posto fictício 03</t>
        </is>
      </c>
      <c r="J10" s="19" t="inlineStr">
        <is>
          <t>Higienizar cadeira e carrinho auxiliar</t>
        </is>
      </c>
      <c r="K10" s="19" t="inlineStr">
        <is>
          <t>Repor toalhas e capas</t>
        </is>
      </c>
      <c r="L10" s="14" t="inlineStr">
        <is>
          <t>Equipe fictícia C</t>
        </is>
      </c>
      <c r="M10" s="14" t="inlineStr">
        <is>
          <t>Concluída</t>
        </is>
      </c>
      <c r="N10" s="17" t="n"/>
      <c r="O10" s="6">
        <f>IF(OR($A10="",$D10="",$N10=""),"",IFERROR($N10-$D10,""))</f>
        <v/>
      </c>
      <c r="P10" s="5">
        <f>IF($A10="","",IF($M10="","Informar status",IF($M10='Parâmetros'!$A$16,"Sem ação",IF(OR($B10="",$C10="",$D10=""),"Informar dados da preparação",IF(AND($B10&lt;TODAY(),OR($M10='Parâmetros'!$A$13,$M10='Parâmetros'!$A$14)),"Conferir pendência",IF($G10="","Informar próximo horário",IF($F10&gt;$G10,"Conferir conflito",IF($H10&lt;'Parâmetros'!$B$6,"Conferir margem",IF(AND($M10='Parâmetros'!$A$15,$N10=""),"Informar duração realizada","Programação adequada")))))))))</f>
        <v/>
      </c>
      <c r="X10">
        <f>'Parâmetros'!$B$7</f>
        <v/>
      </c>
    </row>
    <row r="11">
      <c r="A11" s="14" t="inlineStr">
        <is>
          <t>PREP-008</t>
        </is>
      </c>
      <c r="B11" s="24" t="n">
        <v>46276</v>
      </c>
      <c r="C11" s="25" t="n">
        <v>0.59375</v>
      </c>
      <c r="D11" s="17" t="n">
        <v>25</v>
      </c>
      <c r="E11" s="27">
        <f>IF(OR($A11="",$C11=""),"",$C11)</f>
        <v/>
      </c>
      <c r="F11" s="27">
        <f>IF(OR($A11="",$E11="",$D11=""),"",IFERROR($E11+$D11/1440,""))</f>
        <v/>
      </c>
      <c r="G11" s="25" t="n">
        <v>0.6180555555555556</v>
      </c>
      <c r="H11" s="10">
        <f>IF(OR($A11="",$F11="",$G11=""),"",IFERROR(ROUND(($G11-$F11)*1440,0),""))</f>
        <v/>
      </c>
      <c r="I11" s="14" t="inlineStr">
        <is>
          <t>Posto fictício 05</t>
        </is>
      </c>
      <c r="J11" s="19" t="inlineStr">
        <is>
          <t>Limpar bancada e organizar materiais</t>
        </is>
      </c>
      <c r="K11" s="19" t="inlineStr">
        <is>
          <t>Separar itens de uso do próximo serviço</t>
        </is>
      </c>
      <c r="L11" s="14" t="inlineStr">
        <is>
          <t>Equipe fictícia B</t>
        </is>
      </c>
      <c r="M11" s="14" t="inlineStr">
        <is>
          <t>Planejada</t>
        </is>
      </c>
      <c r="N11" s="17" t="n"/>
      <c r="O11" s="10">
        <f>IF(OR($A11="",$D11="",$N11=""),"",IFERROR($N11-$D11,""))</f>
        <v/>
      </c>
      <c r="P11" s="9">
        <f>IF($A11="","",IF($M11="","Informar status",IF($M11='Parâmetros'!$A$16,"Sem ação",IF(OR($B11="",$C11="",$D11=""),"Informar dados da preparação",IF(AND($B11&lt;TODAY(),OR($M11='Parâmetros'!$A$13,$M11='Parâmetros'!$A$14)),"Conferir pendência",IF($G11="","Informar próximo horário",IF($F11&gt;$G11,"Conferir conflito",IF($H11&lt;'Parâmetros'!$B$6,"Conferir margem",IF(AND($M11='Parâmetros'!$A$15,$N11=""),"Informar duração realizada","Programação adequada")))))))))</f>
        <v/>
      </c>
      <c r="X11">
        <f>'Parâmetros'!$B$8</f>
        <v/>
      </c>
    </row>
    <row r="12">
      <c r="A12" s="14" t="inlineStr">
        <is>
          <t>PREP-009</t>
        </is>
      </c>
      <c r="B12" s="24" t="n">
        <v>46272</v>
      </c>
      <c r="C12" s="25" t="n">
        <v>0.7152777777777778</v>
      </c>
      <c r="D12" s="17" t="n">
        <v>15</v>
      </c>
      <c r="E12" s="26">
        <f>IF(OR($A12="",$C12=""),"",$C12)</f>
        <v/>
      </c>
      <c r="F12" s="26">
        <f>IF(OR($A12="",$E12="",$D12=""),"",IFERROR($E12+$D12/1440,""))</f>
        <v/>
      </c>
      <c r="G12" s="25" t="n">
        <v>0.7326388888888888</v>
      </c>
      <c r="H12" s="6">
        <f>IF(OR($A12="",$F12="",$G12=""),"",IFERROR(ROUND(($G12-$F12)*1440,0),""))</f>
        <v/>
      </c>
      <c r="I12" s="14" t="inlineStr">
        <is>
          <t>Posto fictício 01</t>
        </is>
      </c>
      <c r="J12" s="19" t="inlineStr">
        <is>
          <t>Higienizar superfícies e piso do posto</t>
        </is>
      </c>
      <c r="K12" s="19" t="inlineStr">
        <is>
          <t>Repor materiais descartáveis</t>
        </is>
      </c>
      <c r="L12" s="14" t="inlineStr">
        <is>
          <t>Equipe fictícia A</t>
        </is>
      </c>
      <c r="M12" s="14" t="inlineStr">
        <is>
          <t>Concluída</t>
        </is>
      </c>
      <c r="N12" s="17" t="n">
        <v>17</v>
      </c>
      <c r="O12" s="6">
        <f>IF(OR($A12="",$D12="",$N12=""),"",IFERROR($N12-$D12,""))</f>
        <v/>
      </c>
      <c r="P12" s="5">
        <f>IF($A12="","",IF($M12="","Informar status",IF($M12='Parâmetros'!$A$16,"Sem ação",IF(OR($B12="",$C12="",$D12=""),"Informar dados da preparação",IF(AND($B12&lt;TODAY(),OR($M12='Parâmetros'!$A$13,$M12='Parâmetros'!$A$14)),"Conferir pendência",IF($G12="","Informar próximo horário",IF($F12&gt;$G12,"Conferir conflito",IF($H12&lt;'Parâmetros'!$B$6,"Conferir margem",IF(AND($M12='Parâmetros'!$A$15,$N12=""),"Informar duração realizada","Programação adequada")))))))))</f>
        <v/>
      </c>
    </row>
    <row r="13">
      <c r="A13" s="14" t="inlineStr">
        <is>
          <t>PREP-010</t>
        </is>
      </c>
      <c r="B13" s="24" t="n">
        <v>46278</v>
      </c>
      <c r="C13" s="25" t="n">
        <v>0.6666666666666666</v>
      </c>
      <c r="D13" s="17" t="n">
        <v>30</v>
      </c>
      <c r="E13" s="27">
        <f>IF(OR($A13="",$C13=""),"",$C13)</f>
        <v/>
      </c>
      <c r="F13" s="27">
        <f>IF(OR($A13="",$E13="",$D13=""),"",IFERROR($E13+$D13/1440,""))</f>
        <v/>
      </c>
      <c r="G13" s="25" t="n">
        <v>0.6944444444444444</v>
      </c>
      <c r="H13" s="10">
        <f>IF(OR($A13="",$F13="",$G13=""),"",IFERROR(ROUND(($G13-$F13)*1440,0),""))</f>
        <v/>
      </c>
      <c r="I13" s="14" t="inlineStr">
        <is>
          <t>Posto fictício 04</t>
        </is>
      </c>
      <c r="J13" s="19" t="inlineStr">
        <is>
          <t>Higienização completa e reorganização</t>
        </is>
      </c>
      <c r="K13" s="19" t="inlineStr">
        <is>
          <t>Conferir estoque de toalhas</t>
        </is>
      </c>
      <c r="L13" s="14" t="inlineStr">
        <is>
          <t>Equipe fictícia C</t>
        </is>
      </c>
      <c r="M13" s="14" t="inlineStr">
        <is>
          <t>Planejada</t>
        </is>
      </c>
      <c r="N13" s="17" t="n"/>
      <c r="O13" s="10">
        <f>IF(OR($A13="",$D13="",$N13=""),"",IFERROR($N13-$D13,""))</f>
        <v/>
      </c>
      <c r="P13" s="9">
        <f>IF($A13="","",IF($M13="","Informar status",IF($M13='Parâmetros'!$A$16,"Sem ação",IF(OR($B13="",$C13="",$D13=""),"Informar dados da preparação",IF(AND($B13&lt;TODAY(),OR($M13='Parâmetros'!$A$13,$M13='Parâmetros'!$A$14)),"Conferir pendência",IF($G13="","Informar próximo horário",IF($F13&gt;$G13,"Conferir conflito",IF($H13&lt;'Parâmetros'!$B$6,"Conferir margem",IF(AND($M13='Parâmetros'!$A$15,$N13=""),"Informar duração realizada","Programação adequada")))))))))</f>
        <v/>
      </c>
    </row>
    <row r="14">
      <c r="A14" s="14" t="n"/>
      <c r="B14" s="24" t="n"/>
      <c r="C14" s="25" t="n"/>
      <c r="D14" s="17" t="n"/>
      <c r="E14" s="26">
        <f>IF(OR($A14="",$C14=""),"",$C14)</f>
        <v/>
      </c>
      <c r="F14" s="26">
        <f>IF(OR($A14="",$E14="",$D14=""),"",IFERROR($E14+$D14/1440,""))</f>
        <v/>
      </c>
      <c r="G14" s="25" t="n"/>
      <c r="H14" s="6">
        <f>IF(OR($A14="",$F14="",$G14=""),"",IFERROR(ROUND(($G14-$F14)*1440,0),""))</f>
        <v/>
      </c>
      <c r="I14" s="14" t="n"/>
      <c r="J14" s="19" t="n"/>
      <c r="K14" s="19" t="n"/>
      <c r="L14" s="14" t="n"/>
      <c r="M14" s="14" t="n"/>
      <c r="N14" s="17" t="n"/>
      <c r="O14" s="6">
        <f>IF(OR($A14="",$D14="",$N14=""),"",IFERROR($N14-$D14,""))</f>
        <v/>
      </c>
      <c r="P14" s="5">
        <f>IF($A14="","",IF($M14="","Informar status",IF($M14='Parâmetros'!$A$16,"Sem ação",IF(OR($B14="",$C14="",$D14=""),"Informar dados da preparação",IF(AND($B14&lt;TODAY(),OR($M14='Parâmetros'!$A$13,$M14='Parâmetros'!$A$14)),"Conferir pendência",IF($G14="","Informar próximo horário",IF($F14&gt;$G14,"Conferir conflito",IF($H14&lt;'Parâmetros'!$B$6,"Conferir margem",IF(AND($M14='Parâmetros'!$A$15,$N14=""),"Informar duração realizada","Programação adequada")))))))))</f>
        <v/>
      </c>
    </row>
    <row r="15">
      <c r="A15" s="14" t="n"/>
      <c r="B15" s="24" t="n"/>
      <c r="C15" s="25" t="n"/>
      <c r="D15" s="17" t="n"/>
      <c r="E15" s="27">
        <f>IF(OR($A15="",$C15=""),"",$C15)</f>
        <v/>
      </c>
      <c r="F15" s="27">
        <f>IF(OR($A15="",$E15="",$D15=""),"",IFERROR($E15+$D15/1440,""))</f>
        <v/>
      </c>
      <c r="G15" s="25" t="n"/>
      <c r="H15" s="10">
        <f>IF(OR($A15="",$F15="",$G15=""),"",IFERROR(ROUND(($G15-$F15)*1440,0),""))</f>
        <v/>
      </c>
      <c r="I15" s="14" t="n"/>
      <c r="J15" s="19" t="n"/>
      <c r="K15" s="19" t="n"/>
      <c r="L15" s="14" t="n"/>
      <c r="M15" s="14" t="n"/>
      <c r="N15" s="17" t="n"/>
      <c r="O15" s="10">
        <f>IF(OR($A15="",$D15="",$N15=""),"",IFERROR($N15-$D15,""))</f>
        <v/>
      </c>
      <c r="P15" s="9">
        <f>IF($A15="","",IF($M15="","Informar status",IF($M15='Parâmetros'!$A$16,"Sem ação",IF(OR($B15="",$C15="",$D15=""),"Informar dados da preparação",IF(AND($B15&lt;TODAY(),OR($M15='Parâmetros'!$A$13,$M15='Parâmetros'!$A$14)),"Conferir pendência",IF($G15="","Informar próximo horário",IF($F15&gt;$G15,"Conferir conflito",IF($H15&lt;'Parâmetros'!$B$6,"Conferir margem",IF(AND($M15='Parâmetros'!$A$15,$N15=""),"Informar duração realizada","Programação adequada")))))))))</f>
        <v/>
      </c>
    </row>
    <row r="16">
      <c r="A16" s="14" t="n"/>
      <c r="B16" s="24" t="n"/>
      <c r="C16" s="25" t="n"/>
      <c r="D16" s="17" t="n"/>
      <c r="E16" s="26">
        <f>IF(OR($A16="",$C16=""),"",$C16)</f>
        <v/>
      </c>
      <c r="F16" s="26">
        <f>IF(OR($A16="",$E16="",$D16=""),"",IFERROR($E16+$D16/1440,""))</f>
        <v/>
      </c>
      <c r="G16" s="25" t="n"/>
      <c r="H16" s="6">
        <f>IF(OR($A16="",$F16="",$G16=""),"",IFERROR(ROUND(($G16-$F16)*1440,0),""))</f>
        <v/>
      </c>
      <c r="I16" s="14" t="n"/>
      <c r="J16" s="19" t="n"/>
      <c r="K16" s="19" t="n"/>
      <c r="L16" s="14" t="n"/>
      <c r="M16" s="14" t="n"/>
      <c r="N16" s="17" t="n"/>
      <c r="O16" s="6">
        <f>IF(OR($A16="",$D16="",$N16=""),"",IFERROR($N16-$D16,""))</f>
        <v/>
      </c>
      <c r="P16" s="5">
        <f>IF($A16="","",IF($M16="","Informar status",IF($M16='Parâmetros'!$A$16,"Sem ação",IF(OR($B16="",$C16="",$D16=""),"Informar dados da preparação",IF(AND($B16&lt;TODAY(),OR($M16='Parâmetros'!$A$13,$M16='Parâmetros'!$A$14)),"Conferir pendência",IF($G16="","Informar próximo horário",IF($F16&gt;$G16,"Conferir conflito",IF($H16&lt;'Parâmetros'!$B$6,"Conferir margem",IF(AND($M16='Parâmetros'!$A$15,$N16=""),"Informar duração realizada","Programação adequada")))))))))</f>
        <v/>
      </c>
    </row>
    <row r="17">
      <c r="A17" s="14" t="n"/>
      <c r="B17" s="24" t="n"/>
      <c r="C17" s="25" t="n"/>
      <c r="D17" s="17" t="n"/>
      <c r="E17" s="27">
        <f>IF(OR($A17="",$C17=""),"",$C17)</f>
        <v/>
      </c>
      <c r="F17" s="27">
        <f>IF(OR($A17="",$E17="",$D17=""),"",IFERROR($E17+$D17/1440,""))</f>
        <v/>
      </c>
      <c r="G17" s="25" t="n"/>
      <c r="H17" s="10">
        <f>IF(OR($A17="",$F17="",$G17=""),"",IFERROR(ROUND(($G17-$F17)*1440,0),""))</f>
        <v/>
      </c>
      <c r="I17" s="14" t="n"/>
      <c r="J17" s="19" t="n"/>
      <c r="K17" s="19" t="n"/>
      <c r="L17" s="14" t="n"/>
      <c r="M17" s="14" t="n"/>
      <c r="N17" s="17" t="n"/>
      <c r="O17" s="10">
        <f>IF(OR($A17="",$D17="",$N17=""),"",IFERROR($N17-$D17,""))</f>
        <v/>
      </c>
      <c r="P17" s="9">
        <f>IF($A17="","",IF($M17="","Informar status",IF($M17='Parâmetros'!$A$16,"Sem ação",IF(OR($B17="",$C17="",$D17=""),"Informar dados da preparação",IF(AND($B17&lt;TODAY(),OR($M17='Parâmetros'!$A$13,$M17='Parâmetros'!$A$14)),"Conferir pendência",IF($G17="","Informar próximo horário",IF($F17&gt;$G17,"Conferir conflito",IF($H17&lt;'Parâmetros'!$B$6,"Conferir margem",IF(AND($M17='Parâmetros'!$A$15,$N17=""),"Informar duração realizada","Programação adequada")))))))))</f>
        <v/>
      </c>
    </row>
    <row r="18">
      <c r="A18" s="14" t="n"/>
      <c r="B18" s="24" t="n"/>
      <c r="C18" s="25" t="n"/>
      <c r="D18" s="17" t="n"/>
      <c r="E18" s="26">
        <f>IF(OR($A18="",$C18=""),"",$C18)</f>
        <v/>
      </c>
      <c r="F18" s="26">
        <f>IF(OR($A18="",$E18="",$D18=""),"",IFERROR($E18+$D18/1440,""))</f>
        <v/>
      </c>
      <c r="G18" s="25" t="n"/>
      <c r="H18" s="6">
        <f>IF(OR($A18="",$F18="",$G18=""),"",IFERROR(ROUND(($G18-$F18)*1440,0),""))</f>
        <v/>
      </c>
      <c r="I18" s="14" t="n"/>
      <c r="J18" s="19" t="n"/>
      <c r="K18" s="19" t="n"/>
      <c r="L18" s="14" t="n"/>
      <c r="M18" s="14" t="n"/>
      <c r="N18" s="17" t="n"/>
      <c r="O18" s="6">
        <f>IF(OR($A18="",$D18="",$N18=""),"",IFERROR($N18-$D18,""))</f>
        <v/>
      </c>
      <c r="P18" s="5">
        <f>IF($A18="","",IF($M18="","Informar status",IF($M18='Parâmetros'!$A$16,"Sem ação",IF(OR($B18="",$C18="",$D18=""),"Informar dados da preparação",IF(AND($B18&lt;TODAY(),OR($M18='Parâmetros'!$A$13,$M18='Parâmetros'!$A$14)),"Conferir pendência",IF($G18="","Informar próximo horário",IF($F18&gt;$G18,"Conferir conflito",IF($H18&lt;'Parâmetros'!$B$6,"Conferir margem",IF(AND($M18='Parâmetros'!$A$15,$N18=""),"Informar duração realizada","Programação adequada")))))))))</f>
        <v/>
      </c>
    </row>
    <row r="19">
      <c r="A19" s="14" t="n"/>
      <c r="B19" s="24" t="n"/>
      <c r="C19" s="25" t="n"/>
      <c r="D19" s="17" t="n"/>
      <c r="E19" s="27">
        <f>IF(OR($A19="",$C19=""),"",$C19)</f>
        <v/>
      </c>
      <c r="F19" s="27">
        <f>IF(OR($A19="",$E19="",$D19=""),"",IFERROR($E19+$D19/1440,""))</f>
        <v/>
      </c>
      <c r="G19" s="25" t="n"/>
      <c r="H19" s="10">
        <f>IF(OR($A19="",$F19="",$G19=""),"",IFERROR(ROUND(($G19-$F19)*1440,0),""))</f>
        <v/>
      </c>
      <c r="I19" s="14" t="n"/>
      <c r="J19" s="19" t="n"/>
      <c r="K19" s="19" t="n"/>
      <c r="L19" s="14" t="n"/>
      <c r="M19" s="14" t="n"/>
      <c r="N19" s="17" t="n"/>
      <c r="O19" s="10">
        <f>IF(OR($A19="",$D19="",$N19=""),"",IFERROR($N19-$D19,""))</f>
        <v/>
      </c>
      <c r="P19" s="9">
        <f>IF($A19="","",IF($M19="","Informar status",IF($M19='Parâmetros'!$A$16,"Sem ação",IF(OR($B19="",$C19="",$D19=""),"Informar dados da preparação",IF(AND($B19&lt;TODAY(),OR($M19='Parâmetros'!$A$13,$M19='Parâmetros'!$A$14)),"Conferir pendência",IF($G19="","Informar próximo horário",IF($F19&gt;$G19,"Conferir conflito",IF($H19&lt;'Parâmetros'!$B$6,"Conferir margem",IF(AND($M19='Parâmetros'!$A$15,$N19=""),"Informar duração realizada","Programação adequada")))))))))</f>
        <v/>
      </c>
    </row>
    <row r="20">
      <c r="A20" s="14" t="n"/>
      <c r="B20" s="24" t="n"/>
      <c r="C20" s="25" t="n"/>
      <c r="D20" s="17" t="n"/>
      <c r="E20" s="26">
        <f>IF(OR($A20="",$C20=""),"",$C20)</f>
        <v/>
      </c>
      <c r="F20" s="26">
        <f>IF(OR($A20="",$E20="",$D20=""),"",IFERROR($E20+$D20/1440,""))</f>
        <v/>
      </c>
      <c r="G20" s="25" t="n"/>
      <c r="H20" s="6">
        <f>IF(OR($A20="",$F20="",$G20=""),"",IFERROR(ROUND(($G20-$F20)*1440,0),""))</f>
        <v/>
      </c>
      <c r="I20" s="14" t="n"/>
      <c r="J20" s="19" t="n"/>
      <c r="K20" s="19" t="n"/>
      <c r="L20" s="14" t="n"/>
      <c r="M20" s="14" t="n"/>
      <c r="N20" s="17" t="n"/>
      <c r="O20" s="6">
        <f>IF(OR($A20="",$D20="",$N20=""),"",IFERROR($N20-$D20,""))</f>
        <v/>
      </c>
      <c r="P20" s="5">
        <f>IF($A20="","",IF($M20="","Informar status",IF($M20='Parâmetros'!$A$16,"Sem ação",IF(OR($B20="",$C20="",$D20=""),"Informar dados da preparação",IF(AND($B20&lt;TODAY(),OR($M20='Parâmetros'!$A$13,$M20='Parâmetros'!$A$14)),"Conferir pendência",IF($G20="","Informar próximo horário",IF($F20&gt;$G20,"Conferir conflito",IF($H20&lt;'Parâmetros'!$B$6,"Conferir margem",IF(AND($M20='Parâmetros'!$A$15,$N20=""),"Informar duração realizada","Programação adequada")))))))))</f>
        <v/>
      </c>
    </row>
    <row r="21">
      <c r="A21" s="14" t="n"/>
      <c r="B21" s="24" t="n"/>
      <c r="C21" s="25" t="n"/>
      <c r="D21" s="17" t="n"/>
      <c r="E21" s="27">
        <f>IF(OR($A21="",$C21=""),"",$C21)</f>
        <v/>
      </c>
      <c r="F21" s="27">
        <f>IF(OR($A21="",$E21="",$D21=""),"",IFERROR($E21+$D21/1440,""))</f>
        <v/>
      </c>
      <c r="G21" s="25" t="n"/>
      <c r="H21" s="10">
        <f>IF(OR($A21="",$F21="",$G21=""),"",IFERROR(ROUND(($G21-$F21)*1440,0),""))</f>
        <v/>
      </c>
      <c r="I21" s="14" t="n"/>
      <c r="J21" s="19" t="n"/>
      <c r="K21" s="19" t="n"/>
      <c r="L21" s="14" t="n"/>
      <c r="M21" s="14" t="n"/>
      <c r="N21" s="17" t="n"/>
      <c r="O21" s="10">
        <f>IF(OR($A21="",$D21="",$N21=""),"",IFERROR($N21-$D21,""))</f>
        <v/>
      </c>
      <c r="P21" s="9">
        <f>IF($A21="","",IF($M21="","Informar status",IF($M21='Parâmetros'!$A$16,"Sem ação",IF(OR($B21="",$C21="",$D21=""),"Informar dados da preparação",IF(AND($B21&lt;TODAY(),OR($M21='Parâmetros'!$A$13,$M21='Parâmetros'!$A$14)),"Conferir pendência",IF($G21="","Informar próximo horário",IF($F21&gt;$G21,"Conferir conflito",IF($H21&lt;'Parâmetros'!$B$6,"Conferir margem",IF(AND($M21='Parâmetros'!$A$15,$N21=""),"Informar duração realizada","Programação adequada")))))))))</f>
        <v/>
      </c>
    </row>
    <row r="22">
      <c r="A22" s="14" t="n"/>
      <c r="B22" s="24" t="n"/>
      <c r="C22" s="25" t="n"/>
      <c r="D22" s="17" t="n"/>
      <c r="E22" s="26">
        <f>IF(OR($A22="",$C22=""),"",$C22)</f>
        <v/>
      </c>
      <c r="F22" s="26">
        <f>IF(OR($A22="",$E22="",$D22=""),"",IFERROR($E22+$D22/1440,""))</f>
        <v/>
      </c>
      <c r="G22" s="25" t="n"/>
      <c r="H22" s="6">
        <f>IF(OR($A22="",$F22="",$G22=""),"",IFERROR(ROUND(($G22-$F22)*1440,0),""))</f>
        <v/>
      </c>
      <c r="I22" s="14" t="n"/>
      <c r="J22" s="19" t="n"/>
      <c r="K22" s="19" t="n"/>
      <c r="L22" s="14" t="n"/>
      <c r="M22" s="14" t="n"/>
      <c r="N22" s="17" t="n"/>
      <c r="O22" s="6">
        <f>IF(OR($A22="",$D22="",$N22=""),"",IFERROR($N22-$D22,""))</f>
        <v/>
      </c>
      <c r="P22" s="5">
        <f>IF($A22="","",IF($M22="","Informar status",IF($M22='Parâmetros'!$A$16,"Sem ação",IF(OR($B22="",$C22="",$D22=""),"Informar dados da preparação",IF(AND($B22&lt;TODAY(),OR($M22='Parâmetros'!$A$13,$M22='Parâmetros'!$A$14)),"Conferir pendência",IF($G22="","Informar próximo horário",IF($F22&gt;$G22,"Conferir conflito",IF($H22&lt;'Parâmetros'!$B$6,"Conferir margem",IF(AND($M22='Parâmetros'!$A$15,$N22=""),"Informar duração realizada","Programação adequada")))))))))</f>
        <v/>
      </c>
    </row>
    <row r="23">
      <c r="A23" s="14" t="n"/>
      <c r="B23" s="24" t="n"/>
      <c r="C23" s="25" t="n"/>
      <c r="D23" s="17" t="n"/>
      <c r="E23" s="27">
        <f>IF(OR($A23="",$C23=""),"",$C23)</f>
        <v/>
      </c>
      <c r="F23" s="27">
        <f>IF(OR($A23="",$E23="",$D23=""),"",IFERROR($E23+$D23/1440,""))</f>
        <v/>
      </c>
      <c r="G23" s="25" t="n"/>
      <c r="H23" s="10">
        <f>IF(OR($A23="",$F23="",$G23=""),"",IFERROR(ROUND(($G23-$F23)*1440,0),""))</f>
        <v/>
      </c>
      <c r="I23" s="14" t="n"/>
      <c r="J23" s="19" t="n"/>
      <c r="K23" s="19" t="n"/>
      <c r="L23" s="14" t="n"/>
      <c r="M23" s="14" t="n"/>
      <c r="N23" s="17" t="n"/>
      <c r="O23" s="10">
        <f>IF(OR($A23="",$D23="",$N23=""),"",IFERROR($N23-$D23,""))</f>
        <v/>
      </c>
      <c r="P23" s="9">
        <f>IF($A23="","",IF($M23="","Informar status",IF($M23='Parâmetros'!$A$16,"Sem ação",IF(OR($B23="",$C23="",$D23=""),"Informar dados da preparação",IF(AND($B23&lt;TODAY(),OR($M23='Parâmetros'!$A$13,$M23='Parâmetros'!$A$14)),"Conferir pendência",IF($G23="","Informar próximo horário",IF($F23&gt;$G23,"Conferir conflito",IF($H23&lt;'Parâmetros'!$B$6,"Conferir margem",IF(AND($M23='Parâmetros'!$A$15,$N23=""),"Informar duração realizada","Programação adequada")))))))))</f>
        <v/>
      </c>
    </row>
    <row r="24">
      <c r="A24" s="14" t="n"/>
      <c r="B24" s="24" t="n"/>
      <c r="C24" s="25" t="n"/>
      <c r="D24" s="17" t="n"/>
      <c r="E24" s="26">
        <f>IF(OR($A24="",$C24=""),"",$C24)</f>
        <v/>
      </c>
      <c r="F24" s="26">
        <f>IF(OR($A24="",$E24="",$D24=""),"",IFERROR($E24+$D24/1440,""))</f>
        <v/>
      </c>
      <c r="G24" s="25" t="n"/>
      <c r="H24" s="6">
        <f>IF(OR($A24="",$F24="",$G24=""),"",IFERROR(ROUND(($G24-$F24)*1440,0),""))</f>
        <v/>
      </c>
      <c r="I24" s="14" t="n"/>
      <c r="J24" s="19" t="n"/>
      <c r="K24" s="19" t="n"/>
      <c r="L24" s="14" t="n"/>
      <c r="M24" s="14" t="n"/>
      <c r="N24" s="17" t="n"/>
      <c r="O24" s="6">
        <f>IF(OR($A24="",$D24="",$N24=""),"",IFERROR($N24-$D24,""))</f>
        <v/>
      </c>
      <c r="P24" s="5">
        <f>IF($A24="","",IF($M24="","Informar status",IF($M24='Parâmetros'!$A$16,"Sem ação",IF(OR($B24="",$C24="",$D24=""),"Informar dados da preparação",IF(AND($B24&lt;TODAY(),OR($M24='Parâmetros'!$A$13,$M24='Parâmetros'!$A$14)),"Conferir pendência",IF($G24="","Informar próximo horário",IF($F24&gt;$G24,"Conferir conflito",IF($H24&lt;'Parâmetros'!$B$6,"Conferir margem",IF(AND($M24='Parâmetros'!$A$15,$N24=""),"Informar duração realizada","Programação adequada")))))))))</f>
        <v/>
      </c>
    </row>
    <row r="25">
      <c r="A25" s="14" t="n"/>
      <c r="B25" s="24" t="n"/>
      <c r="C25" s="25" t="n"/>
      <c r="D25" s="17" t="n"/>
      <c r="E25" s="27">
        <f>IF(OR($A25="",$C25=""),"",$C25)</f>
        <v/>
      </c>
      <c r="F25" s="27">
        <f>IF(OR($A25="",$E25="",$D25=""),"",IFERROR($E25+$D25/1440,""))</f>
        <v/>
      </c>
      <c r="G25" s="25" t="n"/>
      <c r="H25" s="10">
        <f>IF(OR($A25="",$F25="",$G25=""),"",IFERROR(ROUND(($G25-$F25)*1440,0),""))</f>
        <v/>
      </c>
      <c r="I25" s="14" t="n"/>
      <c r="J25" s="19" t="n"/>
      <c r="K25" s="19" t="n"/>
      <c r="L25" s="14" t="n"/>
      <c r="M25" s="14" t="n"/>
      <c r="N25" s="17" t="n"/>
      <c r="O25" s="10">
        <f>IF(OR($A25="",$D25="",$N25=""),"",IFERROR($N25-$D25,""))</f>
        <v/>
      </c>
      <c r="P25" s="9">
        <f>IF($A25="","",IF($M25="","Informar status",IF($M25='Parâmetros'!$A$16,"Sem ação",IF(OR($B25="",$C25="",$D25=""),"Informar dados da preparação",IF(AND($B25&lt;TODAY(),OR($M25='Parâmetros'!$A$13,$M25='Parâmetros'!$A$14)),"Conferir pendência",IF($G25="","Informar próximo horário",IF($F25&gt;$G25,"Conferir conflito",IF($H25&lt;'Parâmetros'!$B$6,"Conferir margem",IF(AND($M25='Parâmetros'!$A$15,$N25=""),"Informar duração realizada","Programação adequada")))))))))</f>
        <v/>
      </c>
    </row>
    <row r="26">
      <c r="A26" s="14" t="n"/>
      <c r="B26" s="24" t="n"/>
      <c r="C26" s="25" t="n"/>
      <c r="D26" s="17" t="n"/>
      <c r="E26" s="26">
        <f>IF(OR($A26="",$C26=""),"",$C26)</f>
        <v/>
      </c>
      <c r="F26" s="26">
        <f>IF(OR($A26="",$E26="",$D26=""),"",IFERROR($E26+$D26/1440,""))</f>
        <v/>
      </c>
      <c r="G26" s="25" t="n"/>
      <c r="H26" s="6">
        <f>IF(OR($A26="",$F26="",$G26=""),"",IFERROR(ROUND(($G26-$F26)*1440,0),""))</f>
        <v/>
      </c>
      <c r="I26" s="14" t="n"/>
      <c r="J26" s="19" t="n"/>
      <c r="K26" s="19" t="n"/>
      <c r="L26" s="14" t="n"/>
      <c r="M26" s="14" t="n"/>
      <c r="N26" s="17" t="n"/>
      <c r="O26" s="6">
        <f>IF(OR($A26="",$D26="",$N26=""),"",IFERROR($N26-$D26,""))</f>
        <v/>
      </c>
      <c r="P26" s="5">
        <f>IF($A26="","",IF($M26="","Informar status",IF($M26='Parâmetros'!$A$16,"Sem ação",IF(OR($B26="",$C26="",$D26=""),"Informar dados da preparação",IF(AND($B26&lt;TODAY(),OR($M26='Parâmetros'!$A$13,$M26='Parâmetros'!$A$14)),"Conferir pendência",IF($G26="","Informar próximo horário",IF($F26&gt;$G26,"Conferir conflito",IF($H26&lt;'Parâmetros'!$B$6,"Conferir margem",IF(AND($M26='Parâmetros'!$A$15,$N26=""),"Informar duração realizada","Programação adequada")))))))))</f>
        <v/>
      </c>
    </row>
    <row r="27">
      <c r="A27" s="14" t="n"/>
      <c r="B27" s="24" t="n"/>
      <c r="C27" s="25" t="n"/>
      <c r="D27" s="17" t="n"/>
      <c r="E27" s="27">
        <f>IF(OR($A27="",$C27=""),"",$C27)</f>
        <v/>
      </c>
      <c r="F27" s="27">
        <f>IF(OR($A27="",$E27="",$D27=""),"",IFERROR($E27+$D27/1440,""))</f>
        <v/>
      </c>
      <c r="G27" s="25" t="n"/>
      <c r="H27" s="10">
        <f>IF(OR($A27="",$F27="",$G27=""),"",IFERROR(ROUND(($G27-$F27)*1440,0),""))</f>
        <v/>
      </c>
      <c r="I27" s="14" t="n"/>
      <c r="J27" s="19" t="n"/>
      <c r="K27" s="19" t="n"/>
      <c r="L27" s="14" t="n"/>
      <c r="M27" s="14" t="n"/>
      <c r="N27" s="17" t="n"/>
      <c r="O27" s="10">
        <f>IF(OR($A27="",$D27="",$N27=""),"",IFERROR($N27-$D27,""))</f>
        <v/>
      </c>
      <c r="P27" s="9">
        <f>IF($A27="","",IF($M27="","Informar status",IF($M27='Parâmetros'!$A$16,"Sem ação",IF(OR($B27="",$C27="",$D27=""),"Informar dados da preparação",IF(AND($B27&lt;TODAY(),OR($M27='Parâmetros'!$A$13,$M27='Parâmetros'!$A$14)),"Conferir pendência",IF($G27="","Informar próximo horário",IF($F27&gt;$G27,"Conferir conflito",IF($H27&lt;'Parâmetros'!$B$6,"Conferir margem",IF(AND($M27='Parâmetros'!$A$15,$N27=""),"Informar duração realizada","Programação adequada")))))))))</f>
        <v/>
      </c>
    </row>
    <row r="28">
      <c r="A28" s="14" t="n"/>
      <c r="B28" s="24" t="n"/>
      <c r="C28" s="25" t="n"/>
      <c r="D28" s="17" t="n"/>
      <c r="E28" s="26">
        <f>IF(OR($A28="",$C28=""),"",$C28)</f>
        <v/>
      </c>
      <c r="F28" s="26">
        <f>IF(OR($A28="",$E28="",$D28=""),"",IFERROR($E28+$D28/1440,""))</f>
        <v/>
      </c>
      <c r="G28" s="25" t="n"/>
      <c r="H28" s="6">
        <f>IF(OR($A28="",$F28="",$G28=""),"",IFERROR(ROUND(($G28-$F28)*1440,0),""))</f>
        <v/>
      </c>
      <c r="I28" s="14" t="n"/>
      <c r="J28" s="19" t="n"/>
      <c r="K28" s="19" t="n"/>
      <c r="L28" s="14" t="n"/>
      <c r="M28" s="14" t="n"/>
      <c r="N28" s="17" t="n"/>
      <c r="O28" s="6">
        <f>IF(OR($A28="",$D28="",$N28=""),"",IFERROR($N28-$D28,""))</f>
        <v/>
      </c>
      <c r="P28" s="5">
        <f>IF($A28="","",IF($M28="","Informar status",IF($M28='Parâmetros'!$A$16,"Sem ação",IF(OR($B28="",$C28="",$D28=""),"Informar dados da preparação",IF(AND($B28&lt;TODAY(),OR($M28='Parâmetros'!$A$13,$M28='Parâmetros'!$A$14)),"Conferir pendência",IF($G28="","Informar próximo horário",IF($F28&gt;$G28,"Conferir conflito",IF($H28&lt;'Parâmetros'!$B$6,"Conferir margem",IF(AND($M28='Parâmetros'!$A$15,$N28=""),"Informar duração realizada","Programação adequada")))))))))</f>
        <v/>
      </c>
    </row>
    <row r="29">
      <c r="A29" s="14" t="n"/>
      <c r="B29" s="24" t="n"/>
      <c r="C29" s="25" t="n"/>
      <c r="D29" s="17" t="n"/>
      <c r="E29" s="27">
        <f>IF(OR($A29="",$C29=""),"",$C29)</f>
        <v/>
      </c>
      <c r="F29" s="27">
        <f>IF(OR($A29="",$E29="",$D29=""),"",IFERROR($E29+$D29/1440,""))</f>
        <v/>
      </c>
      <c r="G29" s="25" t="n"/>
      <c r="H29" s="10">
        <f>IF(OR($A29="",$F29="",$G29=""),"",IFERROR(ROUND(($G29-$F29)*1440,0),""))</f>
        <v/>
      </c>
      <c r="I29" s="14" t="n"/>
      <c r="J29" s="19" t="n"/>
      <c r="K29" s="19" t="n"/>
      <c r="L29" s="14" t="n"/>
      <c r="M29" s="14" t="n"/>
      <c r="N29" s="17" t="n"/>
      <c r="O29" s="10">
        <f>IF(OR($A29="",$D29="",$N29=""),"",IFERROR($N29-$D29,""))</f>
        <v/>
      </c>
      <c r="P29" s="9">
        <f>IF($A29="","",IF($M29="","Informar status",IF($M29='Parâmetros'!$A$16,"Sem ação",IF(OR($B29="",$C29="",$D29=""),"Informar dados da preparação",IF(AND($B29&lt;TODAY(),OR($M29='Parâmetros'!$A$13,$M29='Parâmetros'!$A$14)),"Conferir pendência",IF($G29="","Informar próximo horário",IF($F29&gt;$G29,"Conferir conflito",IF($H29&lt;'Parâmetros'!$B$6,"Conferir margem",IF(AND($M29='Parâmetros'!$A$15,$N29=""),"Informar duração realizada","Programação adequada")))))))))</f>
        <v/>
      </c>
    </row>
    <row r="30">
      <c r="A30" s="14" t="n"/>
      <c r="B30" s="24" t="n"/>
      <c r="C30" s="25" t="n"/>
      <c r="D30" s="17" t="n"/>
      <c r="E30" s="26">
        <f>IF(OR($A30="",$C30=""),"",$C30)</f>
        <v/>
      </c>
      <c r="F30" s="26">
        <f>IF(OR($A30="",$E30="",$D30=""),"",IFERROR($E30+$D30/1440,""))</f>
        <v/>
      </c>
      <c r="G30" s="25" t="n"/>
      <c r="H30" s="6">
        <f>IF(OR($A30="",$F30="",$G30=""),"",IFERROR(ROUND(($G30-$F30)*1440,0),""))</f>
        <v/>
      </c>
      <c r="I30" s="14" t="n"/>
      <c r="J30" s="19" t="n"/>
      <c r="K30" s="19" t="n"/>
      <c r="L30" s="14" t="n"/>
      <c r="M30" s="14" t="n"/>
      <c r="N30" s="17" t="n"/>
      <c r="O30" s="6">
        <f>IF(OR($A30="",$D30="",$N30=""),"",IFERROR($N30-$D30,""))</f>
        <v/>
      </c>
      <c r="P30" s="5">
        <f>IF($A30="","",IF($M30="","Informar status",IF($M30='Parâmetros'!$A$16,"Sem ação",IF(OR($B30="",$C30="",$D30=""),"Informar dados da preparação",IF(AND($B30&lt;TODAY(),OR($M30='Parâmetros'!$A$13,$M30='Parâmetros'!$A$14)),"Conferir pendência",IF($G30="","Informar próximo horário",IF($F30&gt;$G30,"Conferir conflito",IF($H30&lt;'Parâmetros'!$B$6,"Conferir margem",IF(AND($M30='Parâmetros'!$A$15,$N30=""),"Informar duração realizada","Programação adequada")))))))))</f>
        <v/>
      </c>
    </row>
    <row r="31">
      <c r="A31" s="14" t="n"/>
      <c r="B31" s="24" t="n"/>
      <c r="C31" s="25" t="n"/>
      <c r="D31" s="17" t="n"/>
      <c r="E31" s="27">
        <f>IF(OR($A31="",$C31=""),"",$C31)</f>
        <v/>
      </c>
      <c r="F31" s="27">
        <f>IF(OR($A31="",$E31="",$D31=""),"",IFERROR($E31+$D31/1440,""))</f>
        <v/>
      </c>
      <c r="G31" s="25" t="n"/>
      <c r="H31" s="10">
        <f>IF(OR($A31="",$F31="",$G31=""),"",IFERROR(ROUND(($G31-$F31)*1440,0),""))</f>
        <v/>
      </c>
      <c r="I31" s="14" t="n"/>
      <c r="J31" s="19" t="n"/>
      <c r="K31" s="19" t="n"/>
      <c r="L31" s="14" t="n"/>
      <c r="M31" s="14" t="n"/>
      <c r="N31" s="17" t="n"/>
      <c r="O31" s="10">
        <f>IF(OR($A31="",$D31="",$N31=""),"",IFERROR($N31-$D31,""))</f>
        <v/>
      </c>
      <c r="P31" s="9">
        <f>IF($A31="","",IF($M31="","Informar status",IF($M31='Parâmetros'!$A$16,"Sem ação",IF(OR($B31="",$C31="",$D31=""),"Informar dados da preparação",IF(AND($B31&lt;TODAY(),OR($M31='Parâmetros'!$A$13,$M31='Parâmetros'!$A$14)),"Conferir pendência",IF($G31="","Informar próximo horário",IF($F31&gt;$G31,"Conferir conflito",IF($H31&lt;'Parâmetros'!$B$6,"Conferir margem",IF(AND($M31='Parâmetros'!$A$15,$N31=""),"Informar duração realizada","Programação adequada")))))))))</f>
        <v/>
      </c>
    </row>
    <row r="32">
      <c r="A32" s="14" t="n"/>
      <c r="B32" s="24" t="n"/>
      <c r="C32" s="25" t="n"/>
      <c r="D32" s="17" t="n"/>
      <c r="E32" s="26">
        <f>IF(OR($A32="",$C32=""),"",$C32)</f>
        <v/>
      </c>
      <c r="F32" s="26">
        <f>IF(OR($A32="",$E32="",$D32=""),"",IFERROR($E32+$D32/1440,""))</f>
        <v/>
      </c>
      <c r="G32" s="25" t="n"/>
      <c r="H32" s="6">
        <f>IF(OR($A32="",$F32="",$G32=""),"",IFERROR(ROUND(($G32-$F32)*1440,0),""))</f>
        <v/>
      </c>
      <c r="I32" s="14" t="n"/>
      <c r="J32" s="19" t="n"/>
      <c r="K32" s="19" t="n"/>
      <c r="L32" s="14" t="n"/>
      <c r="M32" s="14" t="n"/>
      <c r="N32" s="17" t="n"/>
      <c r="O32" s="6">
        <f>IF(OR($A32="",$D32="",$N32=""),"",IFERROR($N32-$D32,""))</f>
        <v/>
      </c>
      <c r="P32" s="5">
        <f>IF($A32="","",IF($M32="","Informar status",IF($M32='Parâmetros'!$A$16,"Sem ação",IF(OR($B32="",$C32="",$D32=""),"Informar dados da preparação",IF(AND($B32&lt;TODAY(),OR($M32='Parâmetros'!$A$13,$M32='Parâmetros'!$A$14)),"Conferir pendência",IF($G32="","Informar próximo horário",IF($F32&gt;$G32,"Conferir conflito",IF($H32&lt;'Parâmetros'!$B$6,"Conferir margem",IF(AND($M32='Parâmetros'!$A$15,$N32=""),"Informar duração realizada","Programação adequada")))))))))</f>
        <v/>
      </c>
    </row>
    <row r="33">
      <c r="A33" s="14" t="n"/>
      <c r="B33" s="24" t="n"/>
      <c r="C33" s="25" t="n"/>
      <c r="D33" s="17" t="n"/>
      <c r="E33" s="27">
        <f>IF(OR($A33="",$C33=""),"",$C33)</f>
        <v/>
      </c>
      <c r="F33" s="27">
        <f>IF(OR($A33="",$E33="",$D33=""),"",IFERROR($E33+$D33/1440,""))</f>
        <v/>
      </c>
      <c r="G33" s="25" t="n"/>
      <c r="H33" s="10">
        <f>IF(OR($A33="",$F33="",$G33=""),"",IFERROR(ROUND(($G33-$F33)*1440,0),""))</f>
        <v/>
      </c>
      <c r="I33" s="14" t="n"/>
      <c r="J33" s="19" t="n"/>
      <c r="K33" s="19" t="n"/>
      <c r="L33" s="14" t="n"/>
      <c r="M33" s="14" t="n"/>
      <c r="N33" s="17" t="n"/>
      <c r="O33" s="10">
        <f>IF(OR($A33="",$D33="",$N33=""),"",IFERROR($N33-$D33,""))</f>
        <v/>
      </c>
      <c r="P33" s="9">
        <f>IF($A33="","",IF($M33="","Informar status",IF($M33='Parâmetros'!$A$16,"Sem ação",IF(OR($B33="",$C33="",$D33=""),"Informar dados da preparação",IF(AND($B33&lt;TODAY(),OR($M33='Parâmetros'!$A$13,$M33='Parâmetros'!$A$14)),"Conferir pendência",IF($G33="","Informar próximo horário",IF($F33&gt;$G33,"Conferir conflito",IF($H33&lt;'Parâmetros'!$B$6,"Conferir margem",IF(AND($M33='Parâmetros'!$A$15,$N33=""),"Informar duração realizada","Programação adequada")))))))))</f>
        <v/>
      </c>
    </row>
    <row r="34">
      <c r="A34" s="14" t="n"/>
      <c r="B34" s="24" t="n"/>
      <c r="C34" s="25" t="n"/>
      <c r="D34" s="17" t="n"/>
      <c r="E34" s="26">
        <f>IF(OR($A34="",$C34=""),"",$C34)</f>
        <v/>
      </c>
      <c r="F34" s="26">
        <f>IF(OR($A34="",$E34="",$D34=""),"",IFERROR($E34+$D34/1440,""))</f>
        <v/>
      </c>
      <c r="G34" s="25" t="n"/>
      <c r="H34" s="6">
        <f>IF(OR($A34="",$F34="",$G34=""),"",IFERROR(ROUND(($G34-$F34)*1440,0),""))</f>
        <v/>
      </c>
      <c r="I34" s="14" t="n"/>
      <c r="J34" s="19" t="n"/>
      <c r="K34" s="19" t="n"/>
      <c r="L34" s="14" t="n"/>
      <c r="M34" s="14" t="n"/>
      <c r="N34" s="17" t="n"/>
      <c r="O34" s="6">
        <f>IF(OR($A34="",$D34="",$N34=""),"",IFERROR($N34-$D34,""))</f>
        <v/>
      </c>
      <c r="P34" s="5">
        <f>IF($A34="","",IF($M34="","Informar status",IF($M34='Parâmetros'!$A$16,"Sem ação",IF(OR($B34="",$C34="",$D34=""),"Informar dados da preparação",IF(AND($B34&lt;TODAY(),OR($M34='Parâmetros'!$A$13,$M34='Parâmetros'!$A$14)),"Conferir pendência",IF($G34="","Informar próximo horário",IF($F34&gt;$G34,"Conferir conflito",IF($H34&lt;'Parâmetros'!$B$6,"Conferir margem",IF(AND($M34='Parâmetros'!$A$15,$N34=""),"Informar duração realizada","Programação adequada")))))))))</f>
        <v/>
      </c>
    </row>
    <row r="35">
      <c r="A35" s="14" t="n"/>
      <c r="B35" s="24" t="n"/>
      <c r="C35" s="25" t="n"/>
      <c r="D35" s="17" t="n"/>
      <c r="E35" s="27">
        <f>IF(OR($A35="",$C35=""),"",$C35)</f>
        <v/>
      </c>
      <c r="F35" s="27">
        <f>IF(OR($A35="",$E35="",$D35=""),"",IFERROR($E35+$D35/1440,""))</f>
        <v/>
      </c>
      <c r="G35" s="25" t="n"/>
      <c r="H35" s="10">
        <f>IF(OR($A35="",$F35="",$G35=""),"",IFERROR(ROUND(($G35-$F35)*1440,0),""))</f>
        <v/>
      </c>
      <c r="I35" s="14" t="n"/>
      <c r="J35" s="19" t="n"/>
      <c r="K35" s="19" t="n"/>
      <c r="L35" s="14" t="n"/>
      <c r="M35" s="14" t="n"/>
      <c r="N35" s="17" t="n"/>
      <c r="O35" s="10">
        <f>IF(OR($A35="",$D35="",$N35=""),"",IFERROR($N35-$D35,""))</f>
        <v/>
      </c>
      <c r="P35" s="9">
        <f>IF($A35="","",IF($M35="","Informar status",IF($M35='Parâmetros'!$A$16,"Sem ação",IF(OR($B35="",$C35="",$D35=""),"Informar dados da preparação",IF(AND($B35&lt;TODAY(),OR($M35='Parâmetros'!$A$13,$M35='Parâmetros'!$A$14)),"Conferir pendência",IF($G35="","Informar próximo horário",IF($F35&gt;$G35,"Conferir conflito",IF($H35&lt;'Parâmetros'!$B$6,"Conferir margem",IF(AND($M35='Parâmetros'!$A$15,$N35=""),"Informar duração realizada","Programação adequada")))))))))</f>
        <v/>
      </c>
    </row>
    <row r="36">
      <c r="A36" s="14" t="n"/>
      <c r="B36" s="24" t="n"/>
      <c r="C36" s="25" t="n"/>
      <c r="D36" s="17" t="n"/>
      <c r="E36" s="26">
        <f>IF(OR($A36="",$C36=""),"",$C36)</f>
        <v/>
      </c>
      <c r="F36" s="26">
        <f>IF(OR($A36="",$E36="",$D36=""),"",IFERROR($E36+$D36/1440,""))</f>
        <v/>
      </c>
      <c r="G36" s="25" t="n"/>
      <c r="H36" s="6">
        <f>IF(OR($A36="",$F36="",$G36=""),"",IFERROR(ROUND(($G36-$F36)*1440,0),""))</f>
        <v/>
      </c>
      <c r="I36" s="14" t="n"/>
      <c r="J36" s="19" t="n"/>
      <c r="K36" s="19" t="n"/>
      <c r="L36" s="14" t="n"/>
      <c r="M36" s="14" t="n"/>
      <c r="N36" s="17" t="n"/>
      <c r="O36" s="6">
        <f>IF(OR($A36="",$D36="",$N36=""),"",IFERROR($N36-$D36,""))</f>
        <v/>
      </c>
      <c r="P36" s="5">
        <f>IF($A36="","",IF($M36="","Informar status",IF($M36='Parâmetros'!$A$16,"Sem ação",IF(OR($B36="",$C36="",$D36=""),"Informar dados da preparação",IF(AND($B36&lt;TODAY(),OR($M36='Parâmetros'!$A$13,$M36='Parâmetros'!$A$14)),"Conferir pendência",IF($G36="","Informar próximo horário",IF($F36&gt;$G36,"Conferir conflito",IF($H36&lt;'Parâmetros'!$B$6,"Conferir margem",IF(AND($M36='Parâmetros'!$A$15,$N36=""),"Informar duração realizada","Programação adequada")))))))))</f>
        <v/>
      </c>
    </row>
    <row r="37">
      <c r="A37" s="14" t="n"/>
      <c r="B37" s="24" t="n"/>
      <c r="C37" s="25" t="n"/>
      <c r="D37" s="17" t="n"/>
      <c r="E37" s="27">
        <f>IF(OR($A37="",$C37=""),"",$C37)</f>
        <v/>
      </c>
      <c r="F37" s="27">
        <f>IF(OR($A37="",$E37="",$D37=""),"",IFERROR($E37+$D37/1440,""))</f>
        <v/>
      </c>
      <c r="G37" s="25" t="n"/>
      <c r="H37" s="10">
        <f>IF(OR($A37="",$F37="",$G37=""),"",IFERROR(ROUND(($G37-$F37)*1440,0),""))</f>
        <v/>
      </c>
      <c r="I37" s="14" t="n"/>
      <c r="J37" s="19" t="n"/>
      <c r="K37" s="19" t="n"/>
      <c r="L37" s="14" t="n"/>
      <c r="M37" s="14" t="n"/>
      <c r="N37" s="17" t="n"/>
      <c r="O37" s="10">
        <f>IF(OR($A37="",$D37="",$N37=""),"",IFERROR($N37-$D37,""))</f>
        <v/>
      </c>
      <c r="P37" s="9">
        <f>IF($A37="","",IF($M37="","Informar status",IF($M37='Parâmetros'!$A$16,"Sem ação",IF(OR($B37="",$C37="",$D37=""),"Informar dados da preparação",IF(AND($B37&lt;TODAY(),OR($M37='Parâmetros'!$A$13,$M37='Parâmetros'!$A$14)),"Conferir pendência",IF($G37="","Informar próximo horário",IF($F37&gt;$G37,"Conferir conflito",IF($H37&lt;'Parâmetros'!$B$6,"Conferir margem",IF(AND($M37='Parâmetros'!$A$15,$N37=""),"Informar duração realizada","Programação adequada")))))))))</f>
        <v/>
      </c>
    </row>
    <row r="38">
      <c r="A38" s="14" t="n"/>
      <c r="B38" s="24" t="n"/>
      <c r="C38" s="25" t="n"/>
      <c r="D38" s="17" t="n"/>
      <c r="E38" s="26">
        <f>IF(OR($A38="",$C38=""),"",$C38)</f>
        <v/>
      </c>
      <c r="F38" s="26">
        <f>IF(OR($A38="",$E38="",$D38=""),"",IFERROR($E38+$D38/1440,""))</f>
        <v/>
      </c>
      <c r="G38" s="25" t="n"/>
      <c r="H38" s="6">
        <f>IF(OR($A38="",$F38="",$G38=""),"",IFERROR(ROUND(($G38-$F38)*1440,0),""))</f>
        <v/>
      </c>
      <c r="I38" s="14" t="n"/>
      <c r="J38" s="19" t="n"/>
      <c r="K38" s="19" t="n"/>
      <c r="L38" s="14" t="n"/>
      <c r="M38" s="14" t="n"/>
      <c r="N38" s="17" t="n"/>
      <c r="O38" s="6">
        <f>IF(OR($A38="",$D38="",$N38=""),"",IFERROR($N38-$D38,""))</f>
        <v/>
      </c>
      <c r="P38" s="5">
        <f>IF($A38="","",IF($M38="","Informar status",IF($M38='Parâmetros'!$A$16,"Sem ação",IF(OR($B38="",$C38="",$D38=""),"Informar dados da preparação",IF(AND($B38&lt;TODAY(),OR($M38='Parâmetros'!$A$13,$M38='Parâmetros'!$A$14)),"Conferir pendência",IF($G38="","Informar próximo horário",IF($F38&gt;$G38,"Conferir conflito",IF($H38&lt;'Parâmetros'!$B$6,"Conferir margem",IF(AND($M38='Parâmetros'!$A$15,$N38=""),"Informar duração realizada","Programação adequada")))))))))</f>
        <v/>
      </c>
    </row>
    <row r="39">
      <c r="A39" s="14" t="n"/>
      <c r="B39" s="24" t="n"/>
      <c r="C39" s="25" t="n"/>
      <c r="D39" s="17" t="n"/>
      <c r="E39" s="27">
        <f>IF(OR($A39="",$C39=""),"",$C39)</f>
        <v/>
      </c>
      <c r="F39" s="27">
        <f>IF(OR($A39="",$E39="",$D39=""),"",IFERROR($E39+$D39/1440,""))</f>
        <v/>
      </c>
      <c r="G39" s="25" t="n"/>
      <c r="H39" s="10">
        <f>IF(OR($A39="",$F39="",$G39=""),"",IFERROR(ROUND(($G39-$F39)*1440,0),""))</f>
        <v/>
      </c>
      <c r="I39" s="14" t="n"/>
      <c r="J39" s="19" t="n"/>
      <c r="K39" s="19" t="n"/>
      <c r="L39" s="14" t="n"/>
      <c r="M39" s="14" t="n"/>
      <c r="N39" s="17" t="n"/>
      <c r="O39" s="10">
        <f>IF(OR($A39="",$D39="",$N39=""),"",IFERROR($N39-$D39,""))</f>
        <v/>
      </c>
      <c r="P39" s="9">
        <f>IF($A39="","",IF($M39="","Informar status",IF($M39='Parâmetros'!$A$16,"Sem ação",IF(OR($B39="",$C39="",$D39=""),"Informar dados da preparação",IF(AND($B39&lt;TODAY(),OR($M39='Parâmetros'!$A$13,$M39='Parâmetros'!$A$14)),"Conferir pendência",IF($G39="","Informar próximo horário",IF($F39&gt;$G39,"Conferir conflito",IF($H39&lt;'Parâmetros'!$B$6,"Conferir margem",IF(AND($M39='Parâmetros'!$A$15,$N39=""),"Informar duração realizada","Programação adequada")))))))))</f>
        <v/>
      </c>
    </row>
    <row r="40">
      <c r="A40" s="14" t="n"/>
      <c r="B40" s="24" t="n"/>
      <c r="C40" s="25" t="n"/>
      <c r="D40" s="17" t="n"/>
      <c r="E40" s="26">
        <f>IF(OR($A40="",$C40=""),"",$C40)</f>
        <v/>
      </c>
      <c r="F40" s="26">
        <f>IF(OR($A40="",$E40="",$D40=""),"",IFERROR($E40+$D40/1440,""))</f>
        <v/>
      </c>
      <c r="G40" s="25" t="n"/>
      <c r="H40" s="6">
        <f>IF(OR($A40="",$F40="",$G40=""),"",IFERROR(ROUND(($G40-$F40)*1440,0),""))</f>
        <v/>
      </c>
      <c r="I40" s="14" t="n"/>
      <c r="J40" s="19" t="n"/>
      <c r="K40" s="19" t="n"/>
      <c r="L40" s="14" t="n"/>
      <c r="M40" s="14" t="n"/>
      <c r="N40" s="17" t="n"/>
      <c r="O40" s="6">
        <f>IF(OR($A40="",$D40="",$N40=""),"",IFERROR($N40-$D40,""))</f>
        <v/>
      </c>
      <c r="P40" s="5">
        <f>IF($A40="","",IF($M40="","Informar status",IF($M40='Parâmetros'!$A$16,"Sem ação",IF(OR($B40="",$C40="",$D40=""),"Informar dados da preparação",IF(AND($B40&lt;TODAY(),OR($M40='Parâmetros'!$A$13,$M40='Parâmetros'!$A$14)),"Conferir pendência",IF($G40="","Informar próximo horário",IF($F40&gt;$G40,"Conferir conflito",IF($H40&lt;'Parâmetros'!$B$6,"Conferir margem",IF(AND($M40='Parâmetros'!$A$15,$N40=""),"Informar duração realizada","Programação adequada")))))))))</f>
        <v/>
      </c>
    </row>
    <row r="41">
      <c r="A41" s="14" t="n"/>
      <c r="B41" s="24" t="n"/>
      <c r="C41" s="25" t="n"/>
      <c r="D41" s="17" t="n"/>
      <c r="E41" s="27">
        <f>IF(OR($A41="",$C41=""),"",$C41)</f>
        <v/>
      </c>
      <c r="F41" s="27">
        <f>IF(OR($A41="",$E41="",$D41=""),"",IFERROR($E41+$D41/1440,""))</f>
        <v/>
      </c>
      <c r="G41" s="25" t="n"/>
      <c r="H41" s="10">
        <f>IF(OR($A41="",$F41="",$G41=""),"",IFERROR(ROUND(($G41-$F41)*1440,0),""))</f>
        <v/>
      </c>
      <c r="I41" s="14" t="n"/>
      <c r="J41" s="19" t="n"/>
      <c r="K41" s="19" t="n"/>
      <c r="L41" s="14" t="n"/>
      <c r="M41" s="14" t="n"/>
      <c r="N41" s="17" t="n"/>
      <c r="O41" s="10">
        <f>IF(OR($A41="",$D41="",$N41=""),"",IFERROR($N41-$D41,""))</f>
        <v/>
      </c>
      <c r="P41" s="9">
        <f>IF($A41="","",IF($M41="","Informar status",IF($M41='Parâmetros'!$A$16,"Sem ação",IF(OR($B41="",$C41="",$D41=""),"Informar dados da preparação",IF(AND($B41&lt;TODAY(),OR($M41='Parâmetros'!$A$13,$M41='Parâmetros'!$A$14)),"Conferir pendência",IF($G41="","Informar próximo horário",IF($F41&gt;$G41,"Conferir conflito",IF($H41&lt;'Parâmetros'!$B$6,"Conferir margem",IF(AND($M41='Parâmetros'!$A$15,$N41=""),"Informar duração realizada","Programação adequada")))))))))</f>
        <v/>
      </c>
    </row>
    <row r="42">
      <c r="A42" s="14" t="n"/>
      <c r="B42" s="24" t="n"/>
      <c r="C42" s="25" t="n"/>
      <c r="D42" s="17" t="n"/>
      <c r="E42" s="26">
        <f>IF(OR($A42="",$C42=""),"",$C42)</f>
        <v/>
      </c>
      <c r="F42" s="26">
        <f>IF(OR($A42="",$E42="",$D42=""),"",IFERROR($E42+$D42/1440,""))</f>
        <v/>
      </c>
      <c r="G42" s="25" t="n"/>
      <c r="H42" s="6">
        <f>IF(OR($A42="",$F42="",$G42=""),"",IFERROR(ROUND(($G42-$F42)*1440,0),""))</f>
        <v/>
      </c>
      <c r="I42" s="14" t="n"/>
      <c r="J42" s="19" t="n"/>
      <c r="K42" s="19" t="n"/>
      <c r="L42" s="14" t="n"/>
      <c r="M42" s="14" t="n"/>
      <c r="N42" s="17" t="n"/>
      <c r="O42" s="6">
        <f>IF(OR($A42="",$D42="",$N42=""),"",IFERROR($N42-$D42,""))</f>
        <v/>
      </c>
      <c r="P42" s="5">
        <f>IF($A42="","",IF($M42="","Informar status",IF($M42='Parâmetros'!$A$16,"Sem ação",IF(OR($B42="",$C42="",$D42=""),"Informar dados da preparação",IF(AND($B42&lt;TODAY(),OR($M42='Parâmetros'!$A$13,$M42='Parâmetros'!$A$14)),"Conferir pendência",IF($G42="","Informar próximo horário",IF($F42&gt;$G42,"Conferir conflito",IF($H42&lt;'Parâmetros'!$B$6,"Conferir margem",IF(AND($M42='Parâmetros'!$A$15,$N42=""),"Informar duração realizada","Programação adequada")))))))))</f>
        <v/>
      </c>
    </row>
    <row r="43">
      <c r="A43" s="14" t="n"/>
      <c r="B43" s="24" t="n"/>
      <c r="C43" s="25" t="n"/>
      <c r="D43" s="17" t="n"/>
      <c r="E43" s="27">
        <f>IF(OR($A43="",$C43=""),"",$C43)</f>
        <v/>
      </c>
      <c r="F43" s="27">
        <f>IF(OR($A43="",$E43="",$D43=""),"",IFERROR($E43+$D43/1440,""))</f>
        <v/>
      </c>
      <c r="G43" s="25" t="n"/>
      <c r="H43" s="10">
        <f>IF(OR($A43="",$F43="",$G43=""),"",IFERROR(ROUND(($G43-$F43)*1440,0),""))</f>
        <v/>
      </c>
      <c r="I43" s="14" t="n"/>
      <c r="J43" s="19" t="n"/>
      <c r="K43" s="19" t="n"/>
      <c r="L43" s="14" t="n"/>
      <c r="M43" s="14" t="n"/>
      <c r="N43" s="17" t="n"/>
      <c r="O43" s="10">
        <f>IF(OR($A43="",$D43="",$N43=""),"",IFERROR($N43-$D43,""))</f>
        <v/>
      </c>
      <c r="P43" s="9">
        <f>IF($A43="","",IF($M43="","Informar status",IF($M43='Parâmetros'!$A$16,"Sem ação",IF(OR($B43="",$C43="",$D43=""),"Informar dados da preparação",IF(AND($B43&lt;TODAY(),OR($M43='Parâmetros'!$A$13,$M43='Parâmetros'!$A$14)),"Conferir pendência",IF($G43="","Informar próximo horário",IF($F43&gt;$G43,"Conferir conflito",IF($H43&lt;'Parâmetros'!$B$6,"Conferir margem",IF(AND($M43='Parâmetros'!$A$15,$N43=""),"Informar duração realizada","Programação adequada")))))))))</f>
        <v/>
      </c>
    </row>
    <row r="44">
      <c r="A44" s="14" t="n"/>
      <c r="B44" s="24" t="n"/>
      <c r="C44" s="25" t="n"/>
      <c r="D44" s="17" t="n"/>
      <c r="E44" s="26">
        <f>IF(OR($A44="",$C44=""),"",$C44)</f>
        <v/>
      </c>
      <c r="F44" s="26">
        <f>IF(OR($A44="",$E44="",$D44=""),"",IFERROR($E44+$D44/1440,""))</f>
        <v/>
      </c>
      <c r="G44" s="25" t="n"/>
      <c r="H44" s="6">
        <f>IF(OR($A44="",$F44="",$G44=""),"",IFERROR(ROUND(($G44-$F44)*1440,0),""))</f>
        <v/>
      </c>
      <c r="I44" s="14" t="n"/>
      <c r="J44" s="19" t="n"/>
      <c r="K44" s="19" t="n"/>
      <c r="L44" s="14" t="n"/>
      <c r="M44" s="14" t="n"/>
      <c r="N44" s="17" t="n"/>
      <c r="O44" s="6">
        <f>IF(OR($A44="",$D44="",$N44=""),"",IFERROR($N44-$D44,""))</f>
        <v/>
      </c>
      <c r="P44" s="5">
        <f>IF($A44="","",IF($M44="","Informar status",IF($M44='Parâmetros'!$A$16,"Sem ação",IF(OR($B44="",$C44="",$D44=""),"Informar dados da preparação",IF(AND($B44&lt;TODAY(),OR($M44='Parâmetros'!$A$13,$M44='Parâmetros'!$A$14)),"Conferir pendência",IF($G44="","Informar próximo horário",IF($F44&gt;$G44,"Conferir conflito",IF($H44&lt;'Parâmetros'!$B$6,"Conferir margem",IF(AND($M44='Parâmetros'!$A$15,$N44=""),"Informar duração realizada","Programação adequada")))))))))</f>
        <v/>
      </c>
    </row>
    <row r="45">
      <c r="A45" s="14" t="n"/>
      <c r="B45" s="24" t="n"/>
      <c r="C45" s="25" t="n"/>
      <c r="D45" s="17" t="n"/>
      <c r="E45" s="27">
        <f>IF(OR($A45="",$C45=""),"",$C45)</f>
        <v/>
      </c>
      <c r="F45" s="27">
        <f>IF(OR($A45="",$E45="",$D45=""),"",IFERROR($E45+$D45/1440,""))</f>
        <v/>
      </c>
      <c r="G45" s="25" t="n"/>
      <c r="H45" s="10">
        <f>IF(OR($A45="",$F45="",$G45=""),"",IFERROR(ROUND(($G45-$F45)*1440,0),""))</f>
        <v/>
      </c>
      <c r="I45" s="14" t="n"/>
      <c r="J45" s="19" t="n"/>
      <c r="K45" s="19" t="n"/>
      <c r="L45" s="14" t="n"/>
      <c r="M45" s="14" t="n"/>
      <c r="N45" s="17" t="n"/>
      <c r="O45" s="10">
        <f>IF(OR($A45="",$D45="",$N45=""),"",IFERROR($N45-$D45,""))</f>
        <v/>
      </c>
      <c r="P45" s="9">
        <f>IF($A45="","",IF($M45="","Informar status",IF($M45='Parâmetros'!$A$16,"Sem ação",IF(OR($B45="",$C45="",$D45=""),"Informar dados da preparação",IF(AND($B45&lt;TODAY(),OR($M45='Parâmetros'!$A$13,$M45='Parâmetros'!$A$14)),"Conferir pendência",IF($G45="","Informar próximo horário",IF($F45&gt;$G45,"Conferir conflito",IF($H45&lt;'Parâmetros'!$B$6,"Conferir margem",IF(AND($M45='Parâmetros'!$A$15,$N45=""),"Informar duração realizada","Programação adequada")))))))))</f>
        <v/>
      </c>
    </row>
    <row r="46">
      <c r="A46" s="14" t="n"/>
      <c r="B46" s="24" t="n"/>
      <c r="C46" s="25" t="n"/>
      <c r="D46" s="17" t="n"/>
      <c r="E46" s="26">
        <f>IF(OR($A46="",$C46=""),"",$C46)</f>
        <v/>
      </c>
      <c r="F46" s="26">
        <f>IF(OR($A46="",$E46="",$D46=""),"",IFERROR($E46+$D46/1440,""))</f>
        <v/>
      </c>
      <c r="G46" s="25" t="n"/>
      <c r="H46" s="6">
        <f>IF(OR($A46="",$F46="",$G46=""),"",IFERROR(ROUND(($G46-$F46)*1440,0),""))</f>
        <v/>
      </c>
      <c r="I46" s="14" t="n"/>
      <c r="J46" s="19" t="n"/>
      <c r="K46" s="19" t="n"/>
      <c r="L46" s="14" t="n"/>
      <c r="M46" s="14" t="n"/>
      <c r="N46" s="17" t="n"/>
      <c r="O46" s="6">
        <f>IF(OR($A46="",$D46="",$N46=""),"",IFERROR($N46-$D46,""))</f>
        <v/>
      </c>
      <c r="P46" s="5">
        <f>IF($A46="","",IF($M46="","Informar status",IF($M46='Parâmetros'!$A$16,"Sem ação",IF(OR($B46="",$C46="",$D46=""),"Informar dados da preparação",IF(AND($B46&lt;TODAY(),OR($M46='Parâmetros'!$A$13,$M46='Parâmetros'!$A$14)),"Conferir pendência",IF($G46="","Informar próximo horário",IF($F46&gt;$G46,"Conferir conflito",IF($H46&lt;'Parâmetros'!$B$6,"Conferir margem",IF(AND($M46='Parâmetros'!$A$15,$N46=""),"Informar duração realizada","Programação adequada")))))))))</f>
        <v/>
      </c>
    </row>
    <row r="47">
      <c r="A47" s="14" t="n"/>
      <c r="B47" s="24" t="n"/>
      <c r="C47" s="25" t="n"/>
      <c r="D47" s="17" t="n"/>
      <c r="E47" s="27">
        <f>IF(OR($A47="",$C47=""),"",$C47)</f>
        <v/>
      </c>
      <c r="F47" s="27">
        <f>IF(OR($A47="",$E47="",$D47=""),"",IFERROR($E47+$D47/1440,""))</f>
        <v/>
      </c>
      <c r="G47" s="25" t="n"/>
      <c r="H47" s="10">
        <f>IF(OR($A47="",$F47="",$G47=""),"",IFERROR(ROUND(($G47-$F47)*1440,0),""))</f>
        <v/>
      </c>
      <c r="I47" s="14" t="n"/>
      <c r="J47" s="19" t="n"/>
      <c r="K47" s="19" t="n"/>
      <c r="L47" s="14" t="n"/>
      <c r="M47" s="14" t="n"/>
      <c r="N47" s="17" t="n"/>
      <c r="O47" s="10">
        <f>IF(OR($A47="",$D47="",$N47=""),"",IFERROR($N47-$D47,""))</f>
        <v/>
      </c>
      <c r="P47" s="9">
        <f>IF($A47="","",IF($M47="","Informar status",IF($M47='Parâmetros'!$A$16,"Sem ação",IF(OR($B47="",$C47="",$D47=""),"Informar dados da preparação",IF(AND($B47&lt;TODAY(),OR($M47='Parâmetros'!$A$13,$M47='Parâmetros'!$A$14)),"Conferir pendência",IF($G47="","Informar próximo horário",IF($F47&gt;$G47,"Conferir conflito",IF($H47&lt;'Parâmetros'!$B$6,"Conferir margem",IF(AND($M47='Parâmetros'!$A$15,$N47=""),"Informar duração realizada","Programação adequada")))))))))</f>
        <v/>
      </c>
    </row>
    <row r="48">
      <c r="A48" s="14" t="n"/>
      <c r="B48" s="24" t="n"/>
      <c r="C48" s="25" t="n"/>
      <c r="D48" s="17" t="n"/>
      <c r="E48" s="26">
        <f>IF(OR($A48="",$C48=""),"",$C48)</f>
        <v/>
      </c>
      <c r="F48" s="26">
        <f>IF(OR($A48="",$E48="",$D48=""),"",IFERROR($E48+$D48/1440,""))</f>
        <v/>
      </c>
      <c r="G48" s="25" t="n"/>
      <c r="H48" s="6">
        <f>IF(OR($A48="",$F48="",$G48=""),"",IFERROR(ROUND(($G48-$F48)*1440,0),""))</f>
        <v/>
      </c>
      <c r="I48" s="14" t="n"/>
      <c r="J48" s="19" t="n"/>
      <c r="K48" s="19" t="n"/>
      <c r="L48" s="14" t="n"/>
      <c r="M48" s="14" t="n"/>
      <c r="N48" s="17" t="n"/>
      <c r="O48" s="6">
        <f>IF(OR($A48="",$D48="",$N48=""),"",IFERROR($N48-$D48,""))</f>
        <v/>
      </c>
      <c r="P48" s="5">
        <f>IF($A48="","",IF($M48="","Informar status",IF($M48='Parâmetros'!$A$16,"Sem ação",IF(OR($B48="",$C48="",$D48=""),"Informar dados da preparação",IF(AND($B48&lt;TODAY(),OR($M48='Parâmetros'!$A$13,$M48='Parâmetros'!$A$14)),"Conferir pendência",IF($G48="","Informar próximo horário",IF($F48&gt;$G48,"Conferir conflito",IF($H48&lt;'Parâmetros'!$B$6,"Conferir margem",IF(AND($M48='Parâmetros'!$A$15,$N48=""),"Informar duração realizada","Programação adequada")))))))))</f>
        <v/>
      </c>
    </row>
    <row r="49">
      <c r="A49" s="14" t="n"/>
      <c r="B49" s="24" t="n"/>
      <c r="C49" s="25" t="n"/>
      <c r="D49" s="17" t="n"/>
      <c r="E49" s="27">
        <f>IF(OR($A49="",$C49=""),"",$C49)</f>
        <v/>
      </c>
      <c r="F49" s="27">
        <f>IF(OR($A49="",$E49="",$D49=""),"",IFERROR($E49+$D49/1440,""))</f>
        <v/>
      </c>
      <c r="G49" s="25" t="n"/>
      <c r="H49" s="10">
        <f>IF(OR($A49="",$F49="",$G49=""),"",IFERROR(ROUND(($G49-$F49)*1440,0),""))</f>
        <v/>
      </c>
      <c r="I49" s="14" t="n"/>
      <c r="J49" s="19" t="n"/>
      <c r="K49" s="19" t="n"/>
      <c r="L49" s="14" t="n"/>
      <c r="M49" s="14" t="n"/>
      <c r="N49" s="17" t="n"/>
      <c r="O49" s="10">
        <f>IF(OR($A49="",$D49="",$N49=""),"",IFERROR($N49-$D49,""))</f>
        <v/>
      </c>
      <c r="P49" s="9">
        <f>IF($A49="","",IF($M49="","Informar status",IF($M49='Parâmetros'!$A$16,"Sem ação",IF(OR($B49="",$C49="",$D49=""),"Informar dados da preparação",IF(AND($B49&lt;TODAY(),OR($M49='Parâmetros'!$A$13,$M49='Parâmetros'!$A$14)),"Conferir pendência",IF($G49="","Informar próximo horário",IF($F49&gt;$G49,"Conferir conflito",IF($H49&lt;'Parâmetros'!$B$6,"Conferir margem",IF(AND($M49='Parâmetros'!$A$15,$N49=""),"Informar duração realizada","Programação adequada")))))))))</f>
        <v/>
      </c>
    </row>
    <row r="50">
      <c r="A50" s="14" t="n"/>
      <c r="B50" s="24" t="n"/>
      <c r="C50" s="25" t="n"/>
      <c r="D50" s="17" t="n"/>
      <c r="E50" s="26">
        <f>IF(OR($A50="",$C50=""),"",$C50)</f>
        <v/>
      </c>
      <c r="F50" s="26">
        <f>IF(OR($A50="",$E50="",$D50=""),"",IFERROR($E50+$D50/1440,""))</f>
        <v/>
      </c>
      <c r="G50" s="25" t="n"/>
      <c r="H50" s="6">
        <f>IF(OR($A50="",$F50="",$G50=""),"",IFERROR(ROUND(($G50-$F50)*1440,0),""))</f>
        <v/>
      </c>
      <c r="I50" s="14" t="n"/>
      <c r="J50" s="19" t="n"/>
      <c r="K50" s="19" t="n"/>
      <c r="L50" s="14" t="n"/>
      <c r="M50" s="14" t="n"/>
      <c r="N50" s="17" t="n"/>
      <c r="O50" s="6">
        <f>IF(OR($A50="",$D50="",$N50=""),"",IFERROR($N50-$D50,""))</f>
        <v/>
      </c>
      <c r="P50" s="5">
        <f>IF($A50="","",IF($M50="","Informar status",IF($M50='Parâmetros'!$A$16,"Sem ação",IF(OR($B50="",$C50="",$D50=""),"Informar dados da preparação",IF(AND($B50&lt;TODAY(),OR($M50='Parâmetros'!$A$13,$M50='Parâmetros'!$A$14)),"Conferir pendência",IF($G50="","Informar próximo horário",IF($F50&gt;$G50,"Conferir conflito",IF($H50&lt;'Parâmetros'!$B$6,"Conferir margem",IF(AND($M50='Parâmetros'!$A$15,$N50=""),"Informar duração realizada","Programação adequada")))))))))</f>
        <v/>
      </c>
    </row>
    <row r="51">
      <c r="A51" s="14" t="n"/>
      <c r="B51" s="24" t="n"/>
      <c r="C51" s="25" t="n"/>
      <c r="D51" s="17" t="n"/>
      <c r="E51" s="27">
        <f>IF(OR($A51="",$C51=""),"",$C51)</f>
        <v/>
      </c>
      <c r="F51" s="27">
        <f>IF(OR($A51="",$E51="",$D51=""),"",IFERROR($E51+$D51/1440,""))</f>
        <v/>
      </c>
      <c r="G51" s="25" t="n"/>
      <c r="H51" s="10">
        <f>IF(OR($A51="",$F51="",$G51=""),"",IFERROR(ROUND(($G51-$F51)*1440,0),""))</f>
        <v/>
      </c>
      <c r="I51" s="14" t="n"/>
      <c r="J51" s="19" t="n"/>
      <c r="K51" s="19" t="n"/>
      <c r="L51" s="14" t="n"/>
      <c r="M51" s="14" t="n"/>
      <c r="N51" s="17" t="n"/>
      <c r="O51" s="10">
        <f>IF(OR($A51="",$D51="",$N51=""),"",IFERROR($N51-$D51,""))</f>
        <v/>
      </c>
      <c r="P51" s="9">
        <f>IF($A51="","",IF($M51="","Informar status",IF($M51='Parâmetros'!$A$16,"Sem ação",IF(OR($B51="",$C51="",$D51=""),"Informar dados da preparação",IF(AND($B51&lt;TODAY(),OR($M51='Parâmetros'!$A$13,$M51='Parâmetros'!$A$14)),"Conferir pendência",IF($G51="","Informar próximo horário",IF($F51&gt;$G51,"Conferir conflito",IF($H51&lt;'Parâmetros'!$B$6,"Conferir margem",IF(AND($M51='Parâmetros'!$A$15,$N51=""),"Informar duração realizada","Programação adequada")))))))))</f>
        <v/>
      </c>
    </row>
    <row r="52">
      <c r="A52" s="14" t="n"/>
      <c r="B52" s="24" t="n"/>
      <c r="C52" s="25" t="n"/>
      <c r="D52" s="17" t="n"/>
      <c r="E52" s="26">
        <f>IF(OR($A52="",$C52=""),"",$C52)</f>
        <v/>
      </c>
      <c r="F52" s="26">
        <f>IF(OR($A52="",$E52="",$D52=""),"",IFERROR($E52+$D52/1440,""))</f>
        <v/>
      </c>
      <c r="G52" s="25" t="n"/>
      <c r="H52" s="6">
        <f>IF(OR($A52="",$F52="",$G52=""),"",IFERROR(ROUND(($G52-$F52)*1440,0),""))</f>
        <v/>
      </c>
      <c r="I52" s="14" t="n"/>
      <c r="J52" s="19" t="n"/>
      <c r="K52" s="19" t="n"/>
      <c r="L52" s="14" t="n"/>
      <c r="M52" s="14" t="n"/>
      <c r="N52" s="17" t="n"/>
      <c r="O52" s="6">
        <f>IF(OR($A52="",$D52="",$N52=""),"",IFERROR($N52-$D52,""))</f>
        <v/>
      </c>
      <c r="P52" s="5">
        <f>IF($A52="","",IF($M52="","Informar status",IF($M52='Parâmetros'!$A$16,"Sem ação",IF(OR($B52="",$C52="",$D52=""),"Informar dados da preparação",IF(AND($B52&lt;TODAY(),OR($M52='Parâmetros'!$A$13,$M52='Parâmetros'!$A$14)),"Conferir pendência",IF($G52="","Informar próximo horário",IF($F52&gt;$G52,"Conferir conflito",IF($H52&lt;'Parâmetros'!$B$6,"Conferir margem",IF(AND($M52='Parâmetros'!$A$15,$N52=""),"Informar duração realizada","Programação adequada")))))))))</f>
        <v/>
      </c>
    </row>
    <row r="53">
      <c r="A53" s="14" t="n"/>
      <c r="B53" s="24" t="n"/>
      <c r="C53" s="25" t="n"/>
      <c r="D53" s="17" t="n"/>
      <c r="E53" s="27">
        <f>IF(OR($A53="",$C53=""),"",$C53)</f>
        <v/>
      </c>
      <c r="F53" s="27">
        <f>IF(OR($A53="",$E53="",$D53=""),"",IFERROR($E53+$D53/1440,""))</f>
        <v/>
      </c>
      <c r="G53" s="25" t="n"/>
      <c r="H53" s="10">
        <f>IF(OR($A53="",$F53="",$G53=""),"",IFERROR(ROUND(($G53-$F53)*1440,0),""))</f>
        <v/>
      </c>
      <c r="I53" s="14" t="n"/>
      <c r="J53" s="19" t="n"/>
      <c r="K53" s="19" t="n"/>
      <c r="L53" s="14" t="n"/>
      <c r="M53" s="14" t="n"/>
      <c r="N53" s="17" t="n"/>
      <c r="O53" s="10">
        <f>IF(OR($A53="",$D53="",$N53=""),"",IFERROR($N53-$D53,""))</f>
        <v/>
      </c>
      <c r="P53" s="9">
        <f>IF($A53="","",IF($M53="","Informar status",IF($M53='Parâmetros'!$A$16,"Sem ação",IF(OR($B53="",$C53="",$D53=""),"Informar dados da preparação",IF(AND($B53&lt;TODAY(),OR($M53='Parâmetros'!$A$13,$M53='Parâmetros'!$A$14)),"Conferir pendência",IF($G53="","Informar próximo horário",IF($F53&gt;$G53,"Conferir conflito",IF($H53&lt;'Parâmetros'!$B$6,"Conferir margem",IF(AND($M53='Parâmetros'!$A$15,$N53=""),"Informar duração realizada","Programação adequada")))))))))</f>
        <v/>
      </c>
    </row>
    <row r="54">
      <c r="A54" s="14" t="n"/>
      <c r="B54" s="24" t="n"/>
      <c r="C54" s="25" t="n"/>
      <c r="D54" s="17" t="n"/>
      <c r="E54" s="26">
        <f>IF(OR($A54="",$C54=""),"",$C54)</f>
        <v/>
      </c>
      <c r="F54" s="26">
        <f>IF(OR($A54="",$E54="",$D54=""),"",IFERROR($E54+$D54/1440,""))</f>
        <v/>
      </c>
      <c r="G54" s="25" t="n"/>
      <c r="H54" s="6">
        <f>IF(OR($A54="",$F54="",$G54=""),"",IFERROR(ROUND(($G54-$F54)*1440,0),""))</f>
        <v/>
      </c>
      <c r="I54" s="14" t="n"/>
      <c r="J54" s="19" t="n"/>
      <c r="K54" s="19" t="n"/>
      <c r="L54" s="14" t="n"/>
      <c r="M54" s="14" t="n"/>
      <c r="N54" s="17" t="n"/>
      <c r="O54" s="6">
        <f>IF(OR($A54="",$D54="",$N54=""),"",IFERROR($N54-$D54,""))</f>
        <v/>
      </c>
      <c r="P54" s="5">
        <f>IF($A54="","",IF($M54="","Informar status",IF($M54='Parâmetros'!$A$16,"Sem ação",IF(OR($B54="",$C54="",$D54=""),"Informar dados da preparação",IF(AND($B54&lt;TODAY(),OR($M54='Parâmetros'!$A$13,$M54='Parâmetros'!$A$14)),"Conferir pendência",IF($G54="","Informar próximo horário",IF($F54&gt;$G54,"Conferir conflito",IF($H54&lt;'Parâmetros'!$B$6,"Conferir margem",IF(AND($M54='Parâmetros'!$A$15,$N54=""),"Informar duração realizada","Programação adequada")))))))))</f>
        <v/>
      </c>
    </row>
    <row r="55">
      <c r="A55" s="14" t="n"/>
      <c r="B55" s="24" t="n"/>
      <c r="C55" s="25" t="n"/>
      <c r="D55" s="17" t="n"/>
      <c r="E55" s="27">
        <f>IF(OR($A55="",$C55=""),"",$C55)</f>
        <v/>
      </c>
      <c r="F55" s="27">
        <f>IF(OR($A55="",$E55="",$D55=""),"",IFERROR($E55+$D55/1440,""))</f>
        <v/>
      </c>
      <c r="G55" s="25" t="n"/>
      <c r="H55" s="10">
        <f>IF(OR($A55="",$F55="",$G55=""),"",IFERROR(ROUND(($G55-$F55)*1440,0),""))</f>
        <v/>
      </c>
      <c r="I55" s="14" t="n"/>
      <c r="J55" s="19" t="n"/>
      <c r="K55" s="19" t="n"/>
      <c r="L55" s="14" t="n"/>
      <c r="M55" s="14" t="n"/>
      <c r="N55" s="17" t="n"/>
      <c r="O55" s="10">
        <f>IF(OR($A55="",$D55="",$N55=""),"",IFERROR($N55-$D55,""))</f>
        <v/>
      </c>
      <c r="P55" s="9">
        <f>IF($A55="","",IF($M55="","Informar status",IF($M55='Parâmetros'!$A$16,"Sem ação",IF(OR($B55="",$C55="",$D55=""),"Informar dados da preparação",IF(AND($B55&lt;TODAY(),OR($M55='Parâmetros'!$A$13,$M55='Parâmetros'!$A$14)),"Conferir pendência",IF($G55="","Informar próximo horário",IF($F55&gt;$G55,"Conferir conflito",IF($H55&lt;'Parâmetros'!$B$6,"Conferir margem",IF(AND($M55='Parâmetros'!$A$15,$N55=""),"Informar duração realizada","Programação adequada")))))))))</f>
        <v/>
      </c>
    </row>
    <row r="56">
      <c r="A56" s="14" t="n"/>
      <c r="B56" s="24" t="n"/>
      <c r="C56" s="25" t="n"/>
      <c r="D56" s="17" t="n"/>
      <c r="E56" s="26">
        <f>IF(OR($A56="",$C56=""),"",$C56)</f>
        <v/>
      </c>
      <c r="F56" s="26">
        <f>IF(OR($A56="",$E56="",$D56=""),"",IFERROR($E56+$D56/1440,""))</f>
        <v/>
      </c>
      <c r="G56" s="25" t="n"/>
      <c r="H56" s="6">
        <f>IF(OR($A56="",$F56="",$G56=""),"",IFERROR(ROUND(($G56-$F56)*1440,0),""))</f>
        <v/>
      </c>
      <c r="I56" s="14" t="n"/>
      <c r="J56" s="19" t="n"/>
      <c r="K56" s="19" t="n"/>
      <c r="L56" s="14" t="n"/>
      <c r="M56" s="14" t="n"/>
      <c r="N56" s="17" t="n"/>
      <c r="O56" s="6">
        <f>IF(OR($A56="",$D56="",$N56=""),"",IFERROR($N56-$D56,""))</f>
        <v/>
      </c>
      <c r="P56" s="5">
        <f>IF($A56="","",IF($M56="","Informar status",IF($M56='Parâmetros'!$A$16,"Sem ação",IF(OR($B56="",$C56="",$D56=""),"Informar dados da preparação",IF(AND($B56&lt;TODAY(),OR($M56='Parâmetros'!$A$13,$M56='Parâmetros'!$A$14)),"Conferir pendência",IF($G56="","Informar próximo horário",IF($F56&gt;$G56,"Conferir conflito",IF($H56&lt;'Parâmetros'!$B$6,"Conferir margem",IF(AND($M56='Parâmetros'!$A$15,$N56=""),"Informar duração realizada","Programação adequada")))))))))</f>
        <v/>
      </c>
    </row>
    <row r="57">
      <c r="A57" s="14" t="n"/>
      <c r="B57" s="24" t="n"/>
      <c r="C57" s="25" t="n"/>
      <c r="D57" s="17" t="n"/>
      <c r="E57" s="27">
        <f>IF(OR($A57="",$C57=""),"",$C57)</f>
        <v/>
      </c>
      <c r="F57" s="27">
        <f>IF(OR($A57="",$E57="",$D57=""),"",IFERROR($E57+$D57/1440,""))</f>
        <v/>
      </c>
      <c r="G57" s="25" t="n"/>
      <c r="H57" s="10">
        <f>IF(OR($A57="",$F57="",$G57=""),"",IFERROR(ROUND(($G57-$F57)*1440,0),""))</f>
        <v/>
      </c>
      <c r="I57" s="14" t="n"/>
      <c r="J57" s="19" t="n"/>
      <c r="K57" s="19" t="n"/>
      <c r="L57" s="14" t="n"/>
      <c r="M57" s="14" t="n"/>
      <c r="N57" s="17" t="n"/>
      <c r="O57" s="10">
        <f>IF(OR($A57="",$D57="",$N57=""),"",IFERROR($N57-$D57,""))</f>
        <v/>
      </c>
      <c r="P57" s="9">
        <f>IF($A57="","",IF($M57="","Informar status",IF($M57='Parâmetros'!$A$16,"Sem ação",IF(OR($B57="",$C57="",$D57=""),"Informar dados da preparação",IF(AND($B57&lt;TODAY(),OR($M57='Parâmetros'!$A$13,$M57='Parâmetros'!$A$14)),"Conferir pendência",IF($G57="","Informar próximo horário",IF($F57&gt;$G57,"Conferir conflito",IF($H57&lt;'Parâmetros'!$B$6,"Conferir margem",IF(AND($M57='Parâmetros'!$A$15,$N57=""),"Informar duração realizada","Programação adequada")))))))))</f>
        <v/>
      </c>
    </row>
    <row r="58">
      <c r="A58" s="14" t="n"/>
      <c r="B58" s="24" t="n"/>
      <c r="C58" s="25" t="n"/>
      <c r="D58" s="17" t="n"/>
      <c r="E58" s="26">
        <f>IF(OR($A58="",$C58=""),"",$C58)</f>
        <v/>
      </c>
      <c r="F58" s="26">
        <f>IF(OR($A58="",$E58="",$D58=""),"",IFERROR($E58+$D58/1440,""))</f>
        <v/>
      </c>
      <c r="G58" s="25" t="n"/>
      <c r="H58" s="6">
        <f>IF(OR($A58="",$F58="",$G58=""),"",IFERROR(ROUND(($G58-$F58)*1440,0),""))</f>
        <v/>
      </c>
      <c r="I58" s="14" t="n"/>
      <c r="J58" s="19" t="n"/>
      <c r="K58" s="19" t="n"/>
      <c r="L58" s="14" t="n"/>
      <c r="M58" s="14" t="n"/>
      <c r="N58" s="17" t="n"/>
      <c r="O58" s="6">
        <f>IF(OR($A58="",$D58="",$N58=""),"",IFERROR($N58-$D58,""))</f>
        <v/>
      </c>
      <c r="P58" s="5">
        <f>IF($A58="","",IF($M58="","Informar status",IF($M58='Parâmetros'!$A$16,"Sem ação",IF(OR($B58="",$C58="",$D58=""),"Informar dados da preparação",IF(AND($B58&lt;TODAY(),OR($M58='Parâmetros'!$A$13,$M58='Parâmetros'!$A$14)),"Conferir pendência",IF($G58="","Informar próximo horário",IF($F58&gt;$G58,"Conferir conflito",IF($H58&lt;'Parâmetros'!$B$6,"Conferir margem",IF(AND($M58='Parâmetros'!$A$15,$N58=""),"Informar duração realizada","Programação adequada")))))))))</f>
        <v/>
      </c>
    </row>
    <row r="59">
      <c r="A59" s="14" t="n"/>
      <c r="B59" s="24" t="n"/>
      <c r="C59" s="25" t="n"/>
      <c r="D59" s="17" t="n"/>
      <c r="E59" s="27">
        <f>IF(OR($A59="",$C59=""),"",$C59)</f>
        <v/>
      </c>
      <c r="F59" s="27">
        <f>IF(OR($A59="",$E59="",$D59=""),"",IFERROR($E59+$D59/1440,""))</f>
        <v/>
      </c>
      <c r="G59" s="25" t="n"/>
      <c r="H59" s="10">
        <f>IF(OR($A59="",$F59="",$G59=""),"",IFERROR(ROUND(($G59-$F59)*1440,0),""))</f>
        <v/>
      </c>
      <c r="I59" s="14" t="n"/>
      <c r="J59" s="19" t="n"/>
      <c r="K59" s="19" t="n"/>
      <c r="L59" s="14" t="n"/>
      <c r="M59" s="14" t="n"/>
      <c r="N59" s="17" t="n"/>
      <c r="O59" s="10">
        <f>IF(OR($A59="",$D59="",$N59=""),"",IFERROR($N59-$D59,""))</f>
        <v/>
      </c>
      <c r="P59" s="9">
        <f>IF($A59="","",IF($M59="","Informar status",IF($M59='Parâmetros'!$A$16,"Sem ação",IF(OR($B59="",$C59="",$D59=""),"Informar dados da preparação",IF(AND($B59&lt;TODAY(),OR($M59='Parâmetros'!$A$13,$M59='Parâmetros'!$A$14)),"Conferir pendência",IF($G59="","Informar próximo horário",IF($F59&gt;$G59,"Conferir conflito",IF($H59&lt;'Parâmetros'!$B$6,"Conferir margem",IF(AND($M59='Parâmetros'!$A$15,$N59=""),"Informar duração realizada","Programação adequada")))))))))</f>
        <v/>
      </c>
    </row>
    <row r="60">
      <c r="A60" s="14" t="n"/>
      <c r="B60" s="24" t="n"/>
      <c r="C60" s="25" t="n"/>
      <c r="D60" s="17" t="n"/>
      <c r="E60" s="26">
        <f>IF(OR($A60="",$C60=""),"",$C60)</f>
        <v/>
      </c>
      <c r="F60" s="26">
        <f>IF(OR($A60="",$E60="",$D60=""),"",IFERROR($E60+$D60/1440,""))</f>
        <v/>
      </c>
      <c r="G60" s="25" t="n"/>
      <c r="H60" s="6">
        <f>IF(OR($A60="",$F60="",$G60=""),"",IFERROR(ROUND(($G60-$F60)*1440,0),""))</f>
        <v/>
      </c>
      <c r="I60" s="14" t="n"/>
      <c r="J60" s="19" t="n"/>
      <c r="K60" s="19" t="n"/>
      <c r="L60" s="14" t="n"/>
      <c r="M60" s="14" t="n"/>
      <c r="N60" s="17" t="n"/>
      <c r="O60" s="6">
        <f>IF(OR($A60="",$D60="",$N60=""),"",IFERROR($N60-$D60,""))</f>
        <v/>
      </c>
      <c r="P60" s="5">
        <f>IF($A60="","",IF($M60="","Informar status",IF($M60='Parâmetros'!$A$16,"Sem ação",IF(OR($B60="",$C60="",$D60=""),"Informar dados da preparação",IF(AND($B60&lt;TODAY(),OR($M60='Parâmetros'!$A$13,$M60='Parâmetros'!$A$14)),"Conferir pendência",IF($G60="","Informar próximo horário",IF($F60&gt;$G60,"Conferir conflito",IF($H60&lt;'Parâmetros'!$B$6,"Conferir margem",IF(AND($M60='Parâmetros'!$A$15,$N60=""),"Informar duração realizada","Programação adequada")))))))))</f>
        <v/>
      </c>
    </row>
    <row r="61">
      <c r="A61" s="14" t="n"/>
      <c r="B61" s="24" t="n"/>
      <c r="C61" s="25" t="n"/>
      <c r="D61" s="17" t="n"/>
      <c r="E61" s="27">
        <f>IF(OR($A61="",$C61=""),"",$C61)</f>
        <v/>
      </c>
      <c r="F61" s="27">
        <f>IF(OR($A61="",$E61="",$D61=""),"",IFERROR($E61+$D61/1440,""))</f>
        <v/>
      </c>
      <c r="G61" s="25" t="n"/>
      <c r="H61" s="10">
        <f>IF(OR($A61="",$F61="",$G61=""),"",IFERROR(ROUND(($G61-$F61)*1440,0),""))</f>
        <v/>
      </c>
      <c r="I61" s="14" t="n"/>
      <c r="J61" s="19" t="n"/>
      <c r="K61" s="19" t="n"/>
      <c r="L61" s="14" t="n"/>
      <c r="M61" s="14" t="n"/>
      <c r="N61" s="17" t="n"/>
      <c r="O61" s="10">
        <f>IF(OR($A61="",$D61="",$N61=""),"",IFERROR($N61-$D61,""))</f>
        <v/>
      </c>
      <c r="P61" s="9">
        <f>IF($A61="","",IF($M61="","Informar status",IF($M61='Parâmetros'!$A$16,"Sem ação",IF(OR($B61="",$C61="",$D61=""),"Informar dados da preparação",IF(AND($B61&lt;TODAY(),OR($M61='Parâmetros'!$A$13,$M61='Parâmetros'!$A$14)),"Conferir pendência",IF($G61="","Informar próximo horário",IF($F61&gt;$G61,"Conferir conflito",IF($H61&lt;'Parâmetros'!$B$6,"Conferir margem",IF(AND($M61='Parâmetros'!$A$15,$N61=""),"Informar duração realizada","Programação adequada")))))))))</f>
        <v/>
      </c>
    </row>
    <row r="62">
      <c r="A62" s="14" t="n"/>
      <c r="B62" s="24" t="n"/>
      <c r="C62" s="25" t="n"/>
      <c r="D62" s="17" t="n"/>
      <c r="E62" s="26">
        <f>IF(OR($A62="",$C62=""),"",$C62)</f>
        <v/>
      </c>
      <c r="F62" s="26">
        <f>IF(OR($A62="",$E62="",$D62=""),"",IFERROR($E62+$D62/1440,""))</f>
        <v/>
      </c>
      <c r="G62" s="25" t="n"/>
      <c r="H62" s="6">
        <f>IF(OR($A62="",$F62="",$G62=""),"",IFERROR(ROUND(($G62-$F62)*1440,0),""))</f>
        <v/>
      </c>
      <c r="I62" s="14" t="n"/>
      <c r="J62" s="19" t="n"/>
      <c r="K62" s="19" t="n"/>
      <c r="L62" s="14" t="n"/>
      <c r="M62" s="14" t="n"/>
      <c r="N62" s="17" t="n"/>
      <c r="O62" s="6">
        <f>IF(OR($A62="",$D62="",$N62=""),"",IFERROR($N62-$D62,""))</f>
        <v/>
      </c>
      <c r="P62" s="5">
        <f>IF($A62="","",IF($M62="","Informar status",IF($M62='Parâmetros'!$A$16,"Sem ação",IF(OR($B62="",$C62="",$D62=""),"Informar dados da preparação",IF(AND($B62&lt;TODAY(),OR($M62='Parâmetros'!$A$13,$M62='Parâmetros'!$A$14)),"Conferir pendência",IF($G62="","Informar próximo horário",IF($F62&gt;$G62,"Conferir conflito",IF($H62&lt;'Parâmetros'!$B$6,"Conferir margem",IF(AND($M62='Parâmetros'!$A$15,$N62=""),"Informar duração realizada","Programação adequada")))))))))</f>
        <v/>
      </c>
    </row>
    <row r="63">
      <c r="A63" s="14" t="n"/>
      <c r="B63" s="24" t="n"/>
      <c r="C63" s="25" t="n"/>
      <c r="D63" s="17" t="n"/>
      <c r="E63" s="27">
        <f>IF(OR($A63="",$C63=""),"",$C63)</f>
        <v/>
      </c>
      <c r="F63" s="27">
        <f>IF(OR($A63="",$E63="",$D63=""),"",IFERROR($E63+$D63/1440,""))</f>
        <v/>
      </c>
      <c r="G63" s="25" t="n"/>
      <c r="H63" s="10">
        <f>IF(OR($A63="",$F63="",$G63=""),"",IFERROR(ROUND(($G63-$F63)*1440,0),""))</f>
        <v/>
      </c>
      <c r="I63" s="14" t="n"/>
      <c r="J63" s="19" t="n"/>
      <c r="K63" s="19" t="n"/>
      <c r="L63" s="14" t="n"/>
      <c r="M63" s="14" t="n"/>
      <c r="N63" s="17" t="n"/>
      <c r="O63" s="10">
        <f>IF(OR($A63="",$D63="",$N63=""),"",IFERROR($N63-$D63,""))</f>
        <v/>
      </c>
      <c r="P63" s="9">
        <f>IF($A63="","",IF($M63="","Informar status",IF($M63='Parâmetros'!$A$16,"Sem ação",IF(OR($B63="",$C63="",$D63=""),"Informar dados da preparação",IF(AND($B63&lt;TODAY(),OR($M63='Parâmetros'!$A$13,$M63='Parâmetros'!$A$14)),"Conferir pendência",IF($G63="","Informar próximo horário",IF($F63&gt;$G63,"Conferir conflito",IF($H63&lt;'Parâmetros'!$B$6,"Conferir margem",IF(AND($M63='Parâmetros'!$A$15,$N63=""),"Informar duração realizada","Programação adequada")))))))))</f>
        <v/>
      </c>
    </row>
    <row r="64">
      <c r="A64" s="14" t="n"/>
      <c r="B64" s="24" t="n"/>
      <c r="C64" s="25" t="n"/>
      <c r="D64" s="17" t="n"/>
      <c r="E64" s="26">
        <f>IF(OR($A64="",$C64=""),"",$C64)</f>
        <v/>
      </c>
      <c r="F64" s="26">
        <f>IF(OR($A64="",$E64="",$D64=""),"",IFERROR($E64+$D64/1440,""))</f>
        <v/>
      </c>
      <c r="G64" s="25" t="n"/>
      <c r="H64" s="6">
        <f>IF(OR($A64="",$F64="",$G64=""),"",IFERROR(ROUND(($G64-$F64)*1440,0),""))</f>
        <v/>
      </c>
      <c r="I64" s="14" t="n"/>
      <c r="J64" s="19" t="n"/>
      <c r="K64" s="19" t="n"/>
      <c r="L64" s="14" t="n"/>
      <c r="M64" s="14" t="n"/>
      <c r="N64" s="17" t="n"/>
      <c r="O64" s="6">
        <f>IF(OR($A64="",$D64="",$N64=""),"",IFERROR($N64-$D64,""))</f>
        <v/>
      </c>
      <c r="P64" s="5">
        <f>IF($A64="","",IF($M64="","Informar status",IF($M64='Parâmetros'!$A$16,"Sem ação",IF(OR($B64="",$C64="",$D64=""),"Informar dados da preparação",IF(AND($B64&lt;TODAY(),OR($M64='Parâmetros'!$A$13,$M64='Parâmetros'!$A$14)),"Conferir pendência",IF($G64="","Informar próximo horário",IF($F64&gt;$G64,"Conferir conflito",IF($H64&lt;'Parâmetros'!$B$6,"Conferir margem",IF(AND($M64='Parâmetros'!$A$15,$N64=""),"Informar duração realizada","Programação adequada")))))))))</f>
        <v/>
      </c>
    </row>
    <row r="65">
      <c r="A65" s="14" t="n"/>
      <c r="B65" s="24" t="n"/>
      <c r="C65" s="25" t="n"/>
      <c r="D65" s="17" t="n"/>
      <c r="E65" s="27">
        <f>IF(OR($A65="",$C65=""),"",$C65)</f>
        <v/>
      </c>
      <c r="F65" s="27">
        <f>IF(OR($A65="",$E65="",$D65=""),"",IFERROR($E65+$D65/1440,""))</f>
        <v/>
      </c>
      <c r="G65" s="25" t="n"/>
      <c r="H65" s="10">
        <f>IF(OR($A65="",$F65="",$G65=""),"",IFERROR(ROUND(($G65-$F65)*1440,0),""))</f>
        <v/>
      </c>
      <c r="I65" s="14" t="n"/>
      <c r="J65" s="19" t="n"/>
      <c r="K65" s="19" t="n"/>
      <c r="L65" s="14" t="n"/>
      <c r="M65" s="14" t="n"/>
      <c r="N65" s="17" t="n"/>
      <c r="O65" s="10">
        <f>IF(OR($A65="",$D65="",$N65=""),"",IFERROR($N65-$D65,""))</f>
        <v/>
      </c>
      <c r="P65" s="9">
        <f>IF($A65="","",IF($M65="","Informar status",IF($M65='Parâmetros'!$A$16,"Sem ação",IF(OR($B65="",$C65="",$D65=""),"Informar dados da preparação",IF(AND($B65&lt;TODAY(),OR($M65='Parâmetros'!$A$13,$M65='Parâmetros'!$A$14)),"Conferir pendência",IF($G65="","Informar próximo horário",IF($F65&gt;$G65,"Conferir conflito",IF($H65&lt;'Parâmetros'!$B$6,"Conferir margem",IF(AND($M65='Parâmetros'!$A$15,$N65=""),"Informar duração realizada","Programação adequada")))))))))</f>
        <v/>
      </c>
    </row>
    <row r="66">
      <c r="A66" s="14" t="n"/>
      <c r="B66" s="24" t="n"/>
      <c r="C66" s="25" t="n"/>
      <c r="D66" s="17" t="n"/>
      <c r="E66" s="26">
        <f>IF(OR($A66="",$C66=""),"",$C66)</f>
        <v/>
      </c>
      <c r="F66" s="26">
        <f>IF(OR($A66="",$E66="",$D66=""),"",IFERROR($E66+$D66/1440,""))</f>
        <v/>
      </c>
      <c r="G66" s="25" t="n"/>
      <c r="H66" s="6">
        <f>IF(OR($A66="",$F66="",$G66=""),"",IFERROR(ROUND(($G66-$F66)*1440,0),""))</f>
        <v/>
      </c>
      <c r="I66" s="14" t="n"/>
      <c r="J66" s="19" t="n"/>
      <c r="K66" s="19" t="n"/>
      <c r="L66" s="14" t="n"/>
      <c r="M66" s="14" t="n"/>
      <c r="N66" s="17" t="n"/>
      <c r="O66" s="6">
        <f>IF(OR($A66="",$D66="",$N66=""),"",IFERROR($N66-$D66,""))</f>
        <v/>
      </c>
      <c r="P66" s="5">
        <f>IF($A66="","",IF($M66="","Informar status",IF($M66='Parâmetros'!$A$16,"Sem ação",IF(OR($B66="",$C66="",$D66=""),"Informar dados da preparação",IF(AND($B66&lt;TODAY(),OR($M66='Parâmetros'!$A$13,$M66='Parâmetros'!$A$14)),"Conferir pendência",IF($G66="","Informar próximo horário",IF($F66&gt;$G66,"Conferir conflito",IF($H66&lt;'Parâmetros'!$B$6,"Conferir margem",IF(AND($M66='Parâmetros'!$A$15,$N66=""),"Informar duração realizada","Programação adequada")))))))))</f>
        <v/>
      </c>
    </row>
    <row r="67">
      <c r="A67" s="14" t="n"/>
      <c r="B67" s="24" t="n"/>
      <c r="C67" s="25" t="n"/>
      <c r="D67" s="17" t="n"/>
      <c r="E67" s="27">
        <f>IF(OR($A67="",$C67=""),"",$C67)</f>
        <v/>
      </c>
      <c r="F67" s="27">
        <f>IF(OR($A67="",$E67="",$D67=""),"",IFERROR($E67+$D67/1440,""))</f>
        <v/>
      </c>
      <c r="G67" s="25" t="n"/>
      <c r="H67" s="10">
        <f>IF(OR($A67="",$F67="",$G67=""),"",IFERROR(ROUND(($G67-$F67)*1440,0),""))</f>
        <v/>
      </c>
      <c r="I67" s="14" t="n"/>
      <c r="J67" s="19" t="n"/>
      <c r="K67" s="19" t="n"/>
      <c r="L67" s="14" t="n"/>
      <c r="M67" s="14" t="n"/>
      <c r="N67" s="17" t="n"/>
      <c r="O67" s="10">
        <f>IF(OR($A67="",$D67="",$N67=""),"",IFERROR($N67-$D67,""))</f>
        <v/>
      </c>
      <c r="P67" s="9">
        <f>IF($A67="","",IF($M67="","Informar status",IF($M67='Parâmetros'!$A$16,"Sem ação",IF(OR($B67="",$C67="",$D67=""),"Informar dados da preparação",IF(AND($B67&lt;TODAY(),OR($M67='Parâmetros'!$A$13,$M67='Parâmetros'!$A$14)),"Conferir pendência",IF($G67="","Informar próximo horário",IF($F67&gt;$G67,"Conferir conflito",IF($H67&lt;'Parâmetros'!$B$6,"Conferir margem",IF(AND($M67='Parâmetros'!$A$15,$N67=""),"Informar duração realizada","Programação adequada")))))))))</f>
        <v/>
      </c>
    </row>
    <row r="68">
      <c r="A68" s="14" t="n"/>
      <c r="B68" s="24" t="n"/>
      <c r="C68" s="25" t="n"/>
      <c r="D68" s="17" t="n"/>
      <c r="E68" s="26">
        <f>IF(OR($A68="",$C68=""),"",$C68)</f>
        <v/>
      </c>
      <c r="F68" s="26">
        <f>IF(OR($A68="",$E68="",$D68=""),"",IFERROR($E68+$D68/1440,""))</f>
        <v/>
      </c>
      <c r="G68" s="25" t="n"/>
      <c r="H68" s="6">
        <f>IF(OR($A68="",$F68="",$G68=""),"",IFERROR(ROUND(($G68-$F68)*1440,0),""))</f>
        <v/>
      </c>
      <c r="I68" s="14" t="n"/>
      <c r="J68" s="19" t="n"/>
      <c r="K68" s="19" t="n"/>
      <c r="L68" s="14" t="n"/>
      <c r="M68" s="14" t="n"/>
      <c r="N68" s="17" t="n"/>
      <c r="O68" s="6">
        <f>IF(OR($A68="",$D68="",$N68=""),"",IFERROR($N68-$D68,""))</f>
        <v/>
      </c>
      <c r="P68" s="5">
        <f>IF($A68="","",IF($M68="","Informar status",IF($M68='Parâmetros'!$A$16,"Sem ação",IF(OR($B68="",$C68="",$D68=""),"Informar dados da preparação",IF(AND($B68&lt;TODAY(),OR($M68='Parâmetros'!$A$13,$M68='Parâmetros'!$A$14)),"Conferir pendência",IF($G68="","Informar próximo horário",IF($F68&gt;$G68,"Conferir conflito",IF($H68&lt;'Parâmetros'!$B$6,"Conferir margem",IF(AND($M68='Parâmetros'!$A$15,$N68=""),"Informar duração realizada","Programação adequada")))))))))</f>
        <v/>
      </c>
    </row>
    <row r="69">
      <c r="A69" s="14" t="n"/>
      <c r="B69" s="24" t="n"/>
      <c r="C69" s="25" t="n"/>
      <c r="D69" s="17" t="n"/>
      <c r="E69" s="27">
        <f>IF(OR($A69="",$C69=""),"",$C69)</f>
        <v/>
      </c>
      <c r="F69" s="27">
        <f>IF(OR($A69="",$E69="",$D69=""),"",IFERROR($E69+$D69/1440,""))</f>
        <v/>
      </c>
      <c r="G69" s="25" t="n"/>
      <c r="H69" s="10">
        <f>IF(OR($A69="",$F69="",$G69=""),"",IFERROR(ROUND(($G69-$F69)*1440,0),""))</f>
        <v/>
      </c>
      <c r="I69" s="14" t="n"/>
      <c r="J69" s="19" t="n"/>
      <c r="K69" s="19" t="n"/>
      <c r="L69" s="14" t="n"/>
      <c r="M69" s="14" t="n"/>
      <c r="N69" s="17" t="n"/>
      <c r="O69" s="10">
        <f>IF(OR($A69="",$D69="",$N69=""),"",IFERROR($N69-$D69,""))</f>
        <v/>
      </c>
      <c r="P69" s="9">
        <f>IF($A69="","",IF($M69="","Informar status",IF($M69='Parâmetros'!$A$16,"Sem ação",IF(OR($B69="",$C69="",$D69=""),"Informar dados da preparação",IF(AND($B69&lt;TODAY(),OR($M69='Parâmetros'!$A$13,$M69='Parâmetros'!$A$14)),"Conferir pendência",IF($G69="","Informar próximo horário",IF($F69&gt;$G69,"Conferir conflito",IF($H69&lt;'Parâmetros'!$B$6,"Conferir margem",IF(AND($M69='Parâmetros'!$A$15,$N69=""),"Informar duração realizada","Programação adequada")))))))))</f>
        <v/>
      </c>
    </row>
    <row r="70">
      <c r="A70" s="14" t="n"/>
      <c r="B70" s="24" t="n"/>
      <c r="C70" s="25" t="n"/>
      <c r="D70" s="17" t="n"/>
      <c r="E70" s="26">
        <f>IF(OR($A70="",$C70=""),"",$C70)</f>
        <v/>
      </c>
      <c r="F70" s="26">
        <f>IF(OR($A70="",$E70="",$D70=""),"",IFERROR($E70+$D70/1440,""))</f>
        <v/>
      </c>
      <c r="G70" s="25" t="n"/>
      <c r="H70" s="6">
        <f>IF(OR($A70="",$F70="",$G70=""),"",IFERROR(ROUND(($G70-$F70)*1440,0),""))</f>
        <v/>
      </c>
      <c r="I70" s="14" t="n"/>
      <c r="J70" s="19" t="n"/>
      <c r="K70" s="19" t="n"/>
      <c r="L70" s="14" t="n"/>
      <c r="M70" s="14" t="n"/>
      <c r="N70" s="17" t="n"/>
      <c r="O70" s="6">
        <f>IF(OR($A70="",$D70="",$N70=""),"",IFERROR($N70-$D70,""))</f>
        <v/>
      </c>
      <c r="P70" s="5">
        <f>IF($A70="","",IF($M70="","Informar status",IF($M70='Parâmetros'!$A$16,"Sem ação",IF(OR($B70="",$C70="",$D70=""),"Informar dados da preparação",IF(AND($B70&lt;TODAY(),OR($M70='Parâmetros'!$A$13,$M70='Parâmetros'!$A$14)),"Conferir pendência",IF($G70="","Informar próximo horário",IF($F70&gt;$G70,"Conferir conflito",IF($H70&lt;'Parâmetros'!$B$6,"Conferir margem",IF(AND($M70='Parâmetros'!$A$15,$N70=""),"Informar duração realizada","Programação adequada")))))))))</f>
        <v/>
      </c>
    </row>
    <row r="71">
      <c r="A71" s="14" t="n"/>
      <c r="B71" s="24" t="n"/>
      <c r="C71" s="25" t="n"/>
      <c r="D71" s="17" t="n"/>
      <c r="E71" s="27">
        <f>IF(OR($A71="",$C71=""),"",$C71)</f>
        <v/>
      </c>
      <c r="F71" s="27">
        <f>IF(OR($A71="",$E71="",$D71=""),"",IFERROR($E71+$D71/1440,""))</f>
        <v/>
      </c>
      <c r="G71" s="25" t="n"/>
      <c r="H71" s="10">
        <f>IF(OR($A71="",$F71="",$G71=""),"",IFERROR(ROUND(($G71-$F71)*1440,0),""))</f>
        <v/>
      </c>
      <c r="I71" s="14" t="n"/>
      <c r="J71" s="19" t="n"/>
      <c r="K71" s="19" t="n"/>
      <c r="L71" s="14" t="n"/>
      <c r="M71" s="14" t="n"/>
      <c r="N71" s="17" t="n"/>
      <c r="O71" s="10">
        <f>IF(OR($A71="",$D71="",$N71=""),"",IFERROR($N71-$D71,""))</f>
        <v/>
      </c>
      <c r="P71" s="9">
        <f>IF($A71="","",IF($M71="","Informar status",IF($M71='Parâmetros'!$A$16,"Sem ação",IF(OR($B71="",$C71="",$D71=""),"Informar dados da preparação",IF(AND($B71&lt;TODAY(),OR($M71='Parâmetros'!$A$13,$M71='Parâmetros'!$A$14)),"Conferir pendência",IF($G71="","Informar próximo horário",IF($F71&gt;$G71,"Conferir conflito",IF($H71&lt;'Parâmetros'!$B$6,"Conferir margem",IF(AND($M71='Parâmetros'!$A$15,$N71=""),"Informar duração realizada","Programação adequada")))))))))</f>
        <v/>
      </c>
    </row>
    <row r="72">
      <c r="A72" s="14" t="n"/>
      <c r="B72" s="24" t="n"/>
      <c r="C72" s="25" t="n"/>
      <c r="D72" s="17" t="n"/>
      <c r="E72" s="26">
        <f>IF(OR($A72="",$C72=""),"",$C72)</f>
        <v/>
      </c>
      <c r="F72" s="26">
        <f>IF(OR($A72="",$E72="",$D72=""),"",IFERROR($E72+$D72/1440,""))</f>
        <v/>
      </c>
      <c r="G72" s="25" t="n"/>
      <c r="H72" s="6">
        <f>IF(OR($A72="",$F72="",$G72=""),"",IFERROR(ROUND(($G72-$F72)*1440,0),""))</f>
        <v/>
      </c>
      <c r="I72" s="14" t="n"/>
      <c r="J72" s="19" t="n"/>
      <c r="K72" s="19" t="n"/>
      <c r="L72" s="14" t="n"/>
      <c r="M72" s="14" t="n"/>
      <c r="N72" s="17" t="n"/>
      <c r="O72" s="6">
        <f>IF(OR($A72="",$D72="",$N72=""),"",IFERROR($N72-$D72,""))</f>
        <v/>
      </c>
      <c r="P72" s="5">
        <f>IF($A72="","",IF($M72="","Informar status",IF($M72='Parâmetros'!$A$16,"Sem ação",IF(OR($B72="",$C72="",$D72=""),"Informar dados da preparação",IF(AND($B72&lt;TODAY(),OR($M72='Parâmetros'!$A$13,$M72='Parâmetros'!$A$14)),"Conferir pendência",IF($G72="","Informar próximo horário",IF($F72&gt;$G72,"Conferir conflito",IF($H72&lt;'Parâmetros'!$B$6,"Conferir margem",IF(AND($M72='Parâmetros'!$A$15,$N72=""),"Informar duração realizada","Programação adequada")))))))))</f>
        <v/>
      </c>
    </row>
    <row r="73">
      <c r="A73" s="14" t="n"/>
      <c r="B73" s="24" t="n"/>
      <c r="C73" s="25" t="n"/>
      <c r="D73" s="17" t="n"/>
      <c r="E73" s="27">
        <f>IF(OR($A73="",$C73=""),"",$C73)</f>
        <v/>
      </c>
      <c r="F73" s="27">
        <f>IF(OR($A73="",$E73="",$D73=""),"",IFERROR($E73+$D73/1440,""))</f>
        <v/>
      </c>
      <c r="G73" s="25" t="n"/>
      <c r="H73" s="10">
        <f>IF(OR($A73="",$F73="",$G73=""),"",IFERROR(ROUND(($G73-$F73)*1440,0),""))</f>
        <v/>
      </c>
      <c r="I73" s="14" t="n"/>
      <c r="J73" s="19" t="n"/>
      <c r="K73" s="19" t="n"/>
      <c r="L73" s="14" t="n"/>
      <c r="M73" s="14" t="n"/>
      <c r="N73" s="17" t="n"/>
      <c r="O73" s="10">
        <f>IF(OR($A73="",$D73="",$N73=""),"",IFERROR($N73-$D73,""))</f>
        <v/>
      </c>
      <c r="P73" s="9">
        <f>IF($A73="","",IF($M73="","Informar status",IF($M73='Parâmetros'!$A$16,"Sem ação",IF(OR($B73="",$C73="",$D73=""),"Informar dados da preparação",IF(AND($B73&lt;TODAY(),OR($M73='Parâmetros'!$A$13,$M73='Parâmetros'!$A$14)),"Conferir pendência",IF($G73="","Informar próximo horário",IF($F73&gt;$G73,"Conferir conflito",IF($H73&lt;'Parâmetros'!$B$6,"Conferir margem",IF(AND($M73='Parâmetros'!$A$15,$N73=""),"Informar duração realizada","Programação adequada")))))))))</f>
        <v/>
      </c>
    </row>
    <row r="74">
      <c r="A74" s="14" t="n"/>
      <c r="B74" s="24" t="n"/>
      <c r="C74" s="25" t="n"/>
      <c r="D74" s="17" t="n"/>
      <c r="E74" s="26">
        <f>IF(OR($A74="",$C74=""),"",$C74)</f>
        <v/>
      </c>
      <c r="F74" s="26">
        <f>IF(OR($A74="",$E74="",$D74=""),"",IFERROR($E74+$D74/1440,""))</f>
        <v/>
      </c>
      <c r="G74" s="25" t="n"/>
      <c r="H74" s="6">
        <f>IF(OR($A74="",$F74="",$G74=""),"",IFERROR(ROUND(($G74-$F74)*1440,0),""))</f>
        <v/>
      </c>
      <c r="I74" s="14" t="n"/>
      <c r="J74" s="19" t="n"/>
      <c r="K74" s="19" t="n"/>
      <c r="L74" s="14" t="n"/>
      <c r="M74" s="14" t="n"/>
      <c r="N74" s="17" t="n"/>
      <c r="O74" s="6">
        <f>IF(OR($A74="",$D74="",$N74=""),"",IFERROR($N74-$D74,""))</f>
        <v/>
      </c>
      <c r="P74" s="5">
        <f>IF($A74="","",IF($M74="","Informar status",IF($M74='Parâmetros'!$A$16,"Sem ação",IF(OR($B74="",$C74="",$D74=""),"Informar dados da preparação",IF(AND($B74&lt;TODAY(),OR($M74='Parâmetros'!$A$13,$M74='Parâmetros'!$A$14)),"Conferir pendência",IF($G74="","Informar próximo horário",IF($F74&gt;$G74,"Conferir conflito",IF($H74&lt;'Parâmetros'!$B$6,"Conferir margem",IF(AND($M74='Parâmetros'!$A$15,$N74=""),"Informar duração realizada","Programação adequada")))))))))</f>
        <v/>
      </c>
    </row>
    <row r="75">
      <c r="A75" s="14" t="n"/>
      <c r="B75" s="24" t="n"/>
      <c r="C75" s="25" t="n"/>
      <c r="D75" s="17" t="n"/>
      <c r="E75" s="27">
        <f>IF(OR($A75="",$C75=""),"",$C75)</f>
        <v/>
      </c>
      <c r="F75" s="27">
        <f>IF(OR($A75="",$E75="",$D75=""),"",IFERROR($E75+$D75/1440,""))</f>
        <v/>
      </c>
      <c r="G75" s="25" t="n"/>
      <c r="H75" s="10">
        <f>IF(OR($A75="",$F75="",$G75=""),"",IFERROR(ROUND(($G75-$F75)*1440,0),""))</f>
        <v/>
      </c>
      <c r="I75" s="14" t="n"/>
      <c r="J75" s="19" t="n"/>
      <c r="K75" s="19" t="n"/>
      <c r="L75" s="14" t="n"/>
      <c r="M75" s="14" t="n"/>
      <c r="N75" s="17" t="n"/>
      <c r="O75" s="10">
        <f>IF(OR($A75="",$D75="",$N75=""),"",IFERROR($N75-$D75,""))</f>
        <v/>
      </c>
      <c r="P75" s="9">
        <f>IF($A75="","",IF($M75="","Informar status",IF($M75='Parâmetros'!$A$16,"Sem ação",IF(OR($B75="",$C75="",$D75=""),"Informar dados da preparação",IF(AND($B75&lt;TODAY(),OR($M75='Parâmetros'!$A$13,$M75='Parâmetros'!$A$14)),"Conferir pendência",IF($G75="","Informar próximo horário",IF($F75&gt;$G75,"Conferir conflito",IF($H75&lt;'Parâmetros'!$B$6,"Conferir margem",IF(AND($M75='Parâmetros'!$A$15,$N75=""),"Informar duração realizada","Programação adequada")))))))))</f>
        <v/>
      </c>
    </row>
    <row r="76">
      <c r="A76" s="14" t="n"/>
      <c r="B76" s="24" t="n"/>
      <c r="C76" s="25" t="n"/>
      <c r="D76" s="17" t="n"/>
      <c r="E76" s="26">
        <f>IF(OR($A76="",$C76=""),"",$C76)</f>
        <v/>
      </c>
      <c r="F76" s="26">
        <f>IF(OR($A76="",$E76="",$D76=""),"",IFERROR($E76+$D76/1440,""))</f>
        <v/>
      </c>
      <c r="G76" s="25" t="n"/>
      <c r="H76" s="6">
        <f>IF(OR($A76="",$F76="",$G76=""),"",IFERROR(ROUND(($G76-$F76)*1440,0),""))</f>
        <v/>
      </c>
      <c r="I76" s="14" t="n"/>
      <c r="J76" s="19" t="n"/>
      <c r="K76" s="19" t="n"/>
      <c r="L76" s="14" t="n"/>
      <c r="M76" s="14" t="n"/>
      <c r="N76" s="17" t="n"/>
      <c r="O76" s="6">
        <f>IF(OR($A76="",$D76="",$N76=""),"",IFERROR($N76-$D76,""))</f>
        <v/>
      </c>
      <c r="P76" s="5">
        <f>IF($A76="","",IF($M76="","Informar status",IF($M76='Parâmetros'!$A$16,"Sem ação",IF(OR($B76="",$C76="",$D76=""),"Informar dados da preparação",IF(AND($B76&lt;TODAY(),OR($M76='Parâmetros'!$A$13,$M76='Parâmetros'!$A$14)),"Conferir pendência",IF($G76="","Informar próximo horário",IF($F76&gt;$G76,"Conferir conflito",IF($H76&lt;'Parâmetros'!$B$6,"Conferir margem",IF(AND($M76='Parâmetros'!$A$15,$N76=""),"Informar duração realizada","Programação adequada")))))))))</f>
        <v/>
      </c>
    </row>
    <row r="77">
      <c r="A77" s="14" t="n"/>
      <c r="B77" s="24" t="n"/>
      <c r="C77" s="25" t="n"/>
      <c r="D77" s="17" t="n"/>
      <c r="E77" s="27">
        <f>IF(OR($A77="",$C77=""),"",$C77)</f>
        <v/>
      </c>
      <c r="F77" s="27">
        <f>IF(OR($A77="",$E77="",$D77=""),"",IFERROR($E77+$D77/1440,""))</f>
        <v/>
      </c>
      <c r="G77" s="25" t="n"/>
      <c r="H77" s="10">
        <f>IF(OR($A77="",$F77="",$G77=""),"",IFERROR(ROUND(($G77-$F77)*1440,0),""))</f>
        <v/>
      </c>
      <c r="I77" s="14" t="n"/>
      <c r="J77" s="19" t="n"/>
      <c r="K77" s="19" t="n"/>
      <c r="L77" s="14" t="n"/>
      <c r="M77" s="14" t="n"/>
      <c r="N77" s="17" t="n"/>
      <c r="O77" s="10">
        <f>IF(OR($A77="",$D77="",$N77=""),"",IFERROR($N77-$D77,""))</f>
        <v/>
      </c>
      <c r="P77" s="9">
        <f>IF($A77="","",IF($M77="","Informar status",IF($M77='Parâmetros'!$A$16,"Sem ação",IF(OR($B77="",$C77="",$D77=""),"Informar dados da preparação",IF(AND($B77&lt;TODAY(),OR($M77='Parâmetros'!$A$13,$M77='Parâmetros'!$A$14)),"Conferir pendência",IF($G77="","Informar próximo horário",IF($F77&gt;$G77,"Conferir conflito",IF($H77&lt;'Parâmetros'!$B$6,"Conferir margem",IF(AND($M77='Parâmetros'!$A$15,$N77=""),"Informar duração realizada","Programação adequada")))))))))</f>
        <v/>
      </c>
    </row>
    <row r="78">
      <c r="A78" s="14" t="n"/>
      <c r="B78" s="24" t="n"/>
      <c r="C78" s="25" t="n"/>
      <c r="D78" s="17" t="n"/>
      <c r="E78" s="26">
        <f>IF(OR($A78="",$C78=""),"",$C78)</f>
        <v/>
      </c>
      <c r="F78" s="26">
        <f>IF(OR($A78="",$E78="",$D78=""),"",IFERROR($E78+$D78/1440,""))</f>
        <v/>
      </c>
      <c r="G78" s="25" t="n"/>
      <c r="H78" s="6">
        <f>IF(OR($A78="",$F78="",$G78=""),"",IFERROR(ROUND(($G78-$F78)*1440,0),""))</f>
        <v/>
      </c>
      <c r="I78" s="14" t="n"/>
      <c r="J78" s="19" t="n"/>
      <c r="K78" s="19" t="n"/>
      <c r="L78" s="14" t="n"/>
      <c r="M78" s="14" t="n"/>
      <c r="N78" s="17" t="n"/>
      <c r="O78" s="6">
        <f>IF(OR($A78="",$D78="",$N78=""),"",IFERROR($N78-$D78,""))</f>
        <v/>
      </c>
      <c r="P78" s="5">
        <f>IF($A78="","",IF($M78="","Informar status",IF($M78='Parâmetros'!$A$16,"Sem ação",IF(OR($B78="",$C78="",$D78=""),"Informar dados da preparação",IF(AND($B78&lt;TODAY(),OR($M78='Parâmetros'!$A$13,$M78='Parâmetros'!$A$14)),"Conferir pendência",IF($G78="","Informar próximo horário",IF($F78&gt;$G78,"Conferir conflito",IF($H78&lt;'Parâmetros'!$B$6,"Conferir margem",IF(AND($M78='Parâmetros'!$A$15,$N78=""),"Informar duração realizada","Programação adequada")))))))))</f>
        <v/>
      </c>
    </row>
    <row r="79">
      <c r="A79" s="14" t="n"/>
      <c r="B79" s="24" t="n"/>
      <c r="C79" s="25" t="n"/>
      <c r="D79" s="17" t="n"/>
      <c r="E79" s="27">
        <f>IF(OR($A79="",$C79=""),"",$C79)</f>
        <v/>
      </c>
      <c r="F79" s="27">
        <f>IF(OR($A79="",$E79="",$D79=""),"",IFERROR($E79+$D79/1440,""))</f>
        <v/>
      </c>
      <c r="G79" s="25" t="n"/>
      <c r="H79" s="10">
        <f>IF(OR($A79="",$F79="",$G79=""),"",IFERROR(ROUND(($G79-$F79)*1440,0),""))</f>
        <v/>
      </c>
      <c r="I79" s="14" t="n"/>
      <c r="J79" s="19" t="n"/>
      <c r="K79" s="19" t="n"/>
      <c r="L79" s="14" t="n"/>
      <c r="M79" s="14" t="n"/>
      <c r="N79" s="17" t="n"/>
      <c r="O79" s="10">
        <f>IF(OR($A79="",$D79="",$N79=""),"",IFERROR($N79-$D79,""))</f>
        <v/>
      </c>
      <c r="P79" s="9">
        <f>IF($A79="","",IF($M79="","Informar status",IF($M79='Parâmetros'!$A$16,"Sem ação",IF(OR($B79="",$C79="",$D79=""),"Informar dados da preparação",IF(AND($B79&lt;TODAY(),OR($M79='Parâmetros'!$A$13,$M79='Parâmetros'!$A$14)),"Conferir pendência",IF($G79="","Informar próximo horário",IF($F79&gt;$G79,"Conferir conflito",IF($H79&lt;'Parâmetros'!$B$6,"Conferir margem",IF(AND($M79='Parâmetros'!$A$15,$N79=""),"Informar duração realizada","Programação adequada")))))))))</f>
        <v/>
      </c>
    </row>
    <row r="80">
      <c r="A80" s="14" t="n"/>
      <c r="B80" s="24" t="n"/>
      <c r="C80" s="25" t="n"/>
      <c r="D80" s="17" t="n"/>
      <c r="E80" s="26">
        <f>IF(OR($A80="",$C80=""),"",$C80)</f>
        <v/>
      </c>
      <c r="F80" s="26">
        <f>IF(OR($A80="",$E80="",$D80=""),"",IFERROR($E80+$D80/1440,""))</f>
        <v/>
      </c>
      <c r="G80" s="25" t="n"/>
      <c r="H80" s="6">
        <f>IF(OR($A80="",$F80="",$G80=""),"",IFERROR(ROUND(($G80-$F80)*1440,0),""))</f>
        <v/>
      </c>
      <c r="I80" s="14" t="n"/>
      <c r="J80" s="19" t="n"/>
      <c r="K80" s="19" t="n"/>
      <c r="L80" s="14" t="n"/>
      <c r="M80" s="14" t="n"/>
      <c r="N80" s="17" t="n"/>
      <c r="O80" s="6">
        <f>IF(OR($A80="",$D80="",$N80=""),"",IFERROR($N80-$D80,""))</f>
        <v/>
      </c>
      <c r="P80" s="5">
        <f>IF($A80="","",IF($M80="","Informar status",IF($M80='Parâmetros'!$A$16,"Sem ação",IF(OR($B80="",$C80="",$D80=""),"Informar dados da preparação",IF(AND($B80&lt;TODAY(),OR($M80='Parâmetros'!$A$13,$M80='Parâmetros'!$A$14)),"Conferir pendência",IF($G80="","Informar próximo horário",IF($F80&gt;$G80,"Conferir conflito",IF($H80&lt;'Parâmetros'!$B$6,"Conferir margem",IF(AND($M80='Parâmetros'!$A$15,$N80=""),"Informar duração realizada","Programação adequada")))))))))</f>
        <v/>
      </c>
    </row>
    <row r="81">
      <c r="A81" s="14" t="n"/>
      <c r="B81" s="24" t="n"/>
      <c r="C81" s="25" t="n"/>
      <c r="D81" s="17" t="n"/>
      <c r="E81" s="27">
        <f>IF(OR($A81="",$C81=""),"",$C81)</f>
        <v/>
      </c>
      <c r="F81" s="27">
        <f>IF(OR($A81="",$E81="",$D81=""),"",IFERROR($E81+$D81/1440,""))</f>
        <v/>
      </c>
      <c r="G81" s="25" t="n"/>
      <c r="H81" s="10">
        <f>IF(OR($A81="",$F81="",$G81=""),"",IFERROR(ROUND(($G81-$F81)*1440,0),""))</f>
        <v/>
      </c>
      <c r="I81" s="14" t="n"/>
      <c r="J81" s="19" t="n"/>
      <c r="K81" s="19" t="n"/>
      <c r="L81" s="14" t="n"/>
      <c r="M81" s="14" t="n"/>
      <c r="N81" s="17" t="n"/>
      <c r="O81" s="10">
        <f>IF(OR($A81="",$D81="",$N81=""),"",IFERROR($N81-$D81,""))</f>
        <v/>
      </c>
      <c r="P81" s="9">
        <f>IF($A81="","",IF($M81="","Informar status",IF($M81='Parâmetros'!$A$16,"Sem ação",IF(OR($B81="",$C81="",$D81=""),"Informar dados da preparação",IF(AND($B81&lt;TODAY(),OR($M81='Parâmetros'!$A$13,$M81='Parâmetros'!$A$14)),"Conferir pendência",IF($G81="","Informar próximo horário",IF($F81&gt;$G81,"Conferir conflito",IF($H81&lt;'Parâmetros'!$B$6,"Conferir margem",IF(AND($M81='Parâmetros'!$A$15,$N81=""),"Informar duração realizada","Programação adequada")))))))))</f>
        <v/>
      </c>
    </row>
    <row r="82">
      <c r="A82" s="14" t="n"/>
      <c r="B82" s="24" t="n"/>
      <c r="C82" s="25" t="n"/>
      <c r="D82" s="17" t="n"/>
      <c r="E82" s="26">
        <f>IF(OR($A82="",$C82=""),"",$C82)</f>
        <v/>
      </c>
      <c r="F82" s="26">
        <f>IF(OR($A82="",$E82="",$D82=""),"",IFERROR($E82+$D82/1440,""))</f>
        <v/>
      </c>
      <c r="G82" s="25" t="n"/>
      <c r="H82" s="6">
        <f>IF(OR($A82="",$F82="",$G82=""),"",IFERROR(ROUND(($G82-$F82)*1440,0),""))</f>
        <v/>
      </c>
      <c r="I82" s="14" t="n"/>
      <c r="J82" s="19" t="n"/>
      <c r="K82" s="19" t="n"/>
      <c r="L82" s="14" t="n"/>
      <c r="M82" s="14" t="n"/>
      <c r="N82" s="17" t="n"/>
      <c r="O82" s="6">
        <f>IF(OR($A82="",$D82="",$N82=""),"",IFERROR($N82-$D82,""))</f>
        <v/>
      </c>
      <c r="P82" s="5">
        <f>IF($A82="","",IF($M82="","Informar status",IF($M82='Parâmetros'!$A$16,"Sem ação",IF(OR($B82="",$C82="",$D82=""),"Informar dados da preparação",IF(AND($B82&lt;TODAY(),OR($M82='Parâmetros'!$A$13,$M82='Parâmetros'!$A$14)),"Conferir pendência",IF($G82="","Informar próximo horário",IF($F82&gt;$G82,"Conferir conflito",IF($H82&lt;'Parâmetros'!$B$6,"Conferir margem",IF(AND($M82='Parâmetros'!$A$15,$N82=""),"Informar duração realizada","Programação adequada")))))))))</f>
        <v/>
      </c>
    </row>
    <row r="83">
      <c r="A83" s="14" t="n"/>
      <c r="B83" s="24" t="n"/>
      <c r="C83" s="25" t="n"/>
      <c r="D83" s="17" t="n"/>
      <c r="E83" s="27">
        <f>IF(OR($A83="",$C83=""),"",$C83)</f>
        <v/>
      </c>
      <c r="F83" s="27">
        <f>IF(OR($A83="",$E83="",$D83=""),"",IFERROR($E83+$D83/1440,""))</f>
        <v/>
      </c>
      <c r="G83" s="25" t="n"/>
      <c r="H83" s="10">
        <f>IF(OR($A83="",$F83="",$G83=""),"",IFERROR(ROUND(($G83-$F83)*1440,0),""))</f>
        <v/>
      </c>
      <c r="I83" s="14" t="n"/>
      <c r="J83" s="19" t="n"/>
      <c r="K83" s="19" t="n"/>
      <c r="L83" s="14" t="n"/>
      <c r="M83" s="14" t="n"/>
      <c r="N83" s="17" t="n"/>
      <c r="O83" s="10">
        <f>IF(OR($A83="",$D83="",$N83=""),"",IFERROR($N83-$D83,""))</f>
        <v/>
      </c>
      <c r="P83" s="9">
        <f>IF($A83="","",IF($M83="","Informar status",IF($M83='Parâmetros'!$A$16,"Sem ação",IF(OR($B83="",$C83="",$D83=""),"Informar dados da preparação",IF(AND($B83&lt;TODAY(),OR($M83='Parâmetros'!$A$13,$M83='Parâmetros'!$A$14)),"Conferir pendência",IF($G83="","Informar próximo horário",IF($F83&gt;$G83,"Conferir conflito",IF($H83&lt;'Parâmetros'!$B$6,"Conferir margem",IF(AND($M83='Parâmetros'!$A$15,$N83=""),"Informar duração realizada","Programação adequada")))))))))</f>
        <v/>
      </c>
    </row>
    <row r="84">
      <c r="A84" s="14" t="n"/>
      <c r="B84" s="24" t="n"/>
      <c r="C84" s="25" t="n"/>
      <c r="D84" s="17" t="n"/>
      <c r="E84" s="26">
        <f>IF(OR($A84="",$C84=""),"",$C84)</f>
        <v/>
      </c>
      <c r="F84" s="26">
        <f>IF(OR($A84="",$E84="",$D84=""),"",IFERROR($E84+$D84/1440,""))</f>
        <v/>
      </c>
      <c r="G84" s="25" t="n"/>
      <c r="H84" s="6">
        <f>IF(OR($A84="",$F84="",$G84=""),"",IFERROR(ROUND(($G84-$F84)*1440,0),""))</f>
        <v/>
      </c>
      <c r="I84" s="14" t="n"/>
      <c r="J84" s="19" t="n"/>
      <c r="K84" s="19" t="n"/>
      <c r="L84" s="14" t="n"/>
      <c r="M84" s="14" t="n"/>
      <c r="N84" s="17" t="n"/>
      <c r="O84" s="6">
        <f>IF(OR($A84="",$D84="",$N84=""),"",IFERROR($N84-$D84,""))</f>
        <v/>
      </c>
      <c r="P84" s="5">
        <f>IF($A84="","",IF($M84="","Informar status",IF($M84='Parâmetros'!$A$16,"Sem ação",IF(OR($B84="",$C84="",$D84=""),"Informar dados da preparação",IF(AND($B84&lt;TODAY(),OR($M84='Parâmetros'!$A$13,$M84='Parâmetros'!$A$14)),"Conferir pendência",IF($G84="","Informar próximo horário",IF($F84&gt;$G84,"Conferir conflito",IF($H84&lt;'Parâmetros'!$B$6,"Conferir margem",IF(AND($M84='Parâmetros'!$A$15,$N84=""),"Informar duração realizada","Programação adequada")))))))))</f>
        <v/>
      </c>
    </row>
    <row r="85">
      <c r="A85" s="14" t="n"/>
      <c r="B85" s="24" t="n"/>
      <c r="C85" s="25" t="n"/>
      <c r="D85" s="17" t="n"/>
      <c r="E85" s="27">
        <f>IF(OR($A85="",$C85=""),"",$C85)</f>
        <v/>
      </c>
      <c r="F85" s="27">
        <f>IF(OR($A85="",$E85="",$D85=""),"",IFERROR($E85+$D85/1440,""))</f>
        <v/>
      </c>
      <c r="G85" s="25" t="n"/>
      <c r="H85" s="10">
        <f>IF(OR($A85="",$F85="",$G85=""),"",IFERROR(ROUND(($G85-$F85)*1440,0),""))</f>
        <v/>
      </c>
      <c r="I85" s="14" t="n"/>
      <c r="J85" s="19" t="n"/>
      <c r="K85" s="19" t="n"/>
      <c r="L85" s="14" t="n"/>
      <c r="M85" s="14" t="n"/>
      <c r="N85" s="17" t="n"/>
      <c r="O85" s="10">
        <f>IF(OR($A85="",$D85="",$N85=""),"",IFERROR($N85-$D85,""))</f>
        <v/>
      </c>
      <c r="P85" s="9">
        <f>IF($A85="","",IF($M85="","Informar status",IF($M85='Parâmetros'!$A$16,"Sem ação",IF(OR($B85="",$C85="",$D85=""),"Informar dados da preparação",IF(AND($B85&lt;TODAY(),OR($M85='Parâmetros'!$A$13,$M85='Parâmetros'!$A$14)),"Conferir pendência",IF($G85="","Informar próximo horário",IF($F85&gt;$G85,"Conferir conflito",IF($H85&lt;'Parâmetros'!$B$6,"Conferir margem",IF(AND($M85='Parâmetros'!$A$15,$N85=""),"Informar duração realizada","Programação adequada")))))))))</f>
        <v/>
      </c>
    </row>
    <row r="86">
      <c r="A86" s="14" t="n"/>
      <c r="B86" s="24" t="n"/>
      <c r="C86" s="25" t="n"/>
      <c r="D86" s="17" t="n"/>
      <c r="E86" s="26">
        <f>IF(OR($A86="",$C86=""),"",$C86)</f>
        <v/>
      </c>
      <c r="F86" s="26">
        <f>IF(OR($A86="",$E86="",$D86=""),"",IFERROR($E86+$D86/1440,""))</f>
        <v/>
      </c>
      <c r="G86" s="25" t="n"/>
      <c r="H86" s="6">
        <f>IF(OR($A86="",$F86="",$G86=""),"",IFERROR(ROUND(($G86-$F86)*1440,0),""))</f>
        <v/>
      </c>
      <c r="I86" s="14" t="n"/>
      <c r="J86" s="19" t="n"/>
      <c r="K86" s="19" t="n"/>
      <c r="L86" s="14" t="n"/>
      <c r="M86" s="14" t="n"/>
      <c r="N86" s="17" t="n"/>
      <c r="O86" s="6">
        <f>IF(OR($A86="",$D86="",$N86=""),"",IFERROR($N86-$D86,""))</f>
        <v/>
      </c>
      <c r="P86" s="5">
        <f>IF($A86="","",IF($M86="","Informar status",IF($M86='Parâmetros'!$A$16,"Sem ação",IF(OR($B86="",$C86="",$D86=""),"Informar dados da preparação",IF(AND($B86&lt;TODAY(),OR($M86='Parâmetros'!$A$13,$M86='Parâmetros'!$A$14)),"Conferir pendência",IF($G86="","Informar próximo horário",IF($F86&gt;$G86,"Conferir conflito",IF($H86&lt;'Parâmetros'!$B$6,"Conferir margem",IF(AND($M86='Parâmetros'!$A$15,$N86=""),"Informar duração realizada","Programação adequada")))))))))</f>
        <v/>
      </c>
    </row>
    <row r="87">
      <c r="A87" s="14" t="n"/>
      <c r="B87" s="24" t="n"/>
      <c r="C87" s="25" t="n"/>
      <c r="D87" s="17" t="n"/>
      <c r="E87" s="27">
        <f>IF(OR($A87="",$C87=""),"",$C87)</f>
        <v/>
      </c>
      <c r="F87" s="27">
        <f>IF(OR($A87="",$E87="",$D87=""),"",IFERROR($E87+$D87/1440,""))</f>
        <v/>
      </c>
      <c r="G87" s="25" t="n"/>
      <c r="H87" s="10">
        <f>IF(OR($A87="",$F87="",$G87=""),"",IFERROR(ROUND(($G87-$F87)*1440,0),""))</f>
        <v/>
      </c>
      <c r="I87" s="14" t="n"/>
      <c r="J87" s="19" t="n"/>
      <c r="K87" s="19" t="n"/>
      <c r="L87" s="14" t="n"/>
      <c r="M87" s="14" t="n"/>
      <c r="N87" s="17" t="n"/>
      <c r="O87" s="10">
        <f>IF(OR($A87="",$D87="",$N87=""),"",IFERROR($N87-$D87,""))</f>
        <v/>
      </c>
      <c r="P87" s="9">
        <f>IF($A87="","",IF($M87="","Informar status",IF($M87='Parâmetros'!$A$16,"Sem ação",IF(OR($B87="",$C87="",$D87=""),"Informar dados da preparação",IF(AND($B87&lt;TODAY(),OR($M87='Parâmetros'!$A$13,$M87='Parâmetros'!$A$14)),"Conferir pendência",IF($G87="","Informar próximo horário",IF($F87&gt;$G87,"Conferir conflito",IF($H87&lt;'Parâmetros'!$B$6,"Conferir margem",IF(AND($M87='Parâmetros'!$A$15,$N87=""),"Informar duração realizada","Programação adequada")))))))))</f>
        <v/>
      </c>
    </row>
    <row r="88">
      <c r="A88" s="14" t="n"/>
      <c r="B88" s="24" t="n"/>
      <c r="C88" s="25" t="n"/>
      <c r="D88" s="17" t="n"/>
      <c r="E88" s="26">
        <f>IF(OR($A88="",$C88=""),"",$C88)</f>
        <v/>
      </c>
      <c r="F88" s="26">
        <f>IF(OR($A88="",$E88="",$D88=""),"",IFERROR($E88+$D88/1440,""))</f>
        <v/>
      </c>
      <c r="G88" s="25" t="n"/>
      <c r="H88" s="6">
        <f>IF(OR($A88="",$F88="",$G88=""),"",IFERROR(ROUND(($G88-$F88)*1440,0),""))</f>
        <v/>
      </c>
      <c r="I88" s="14" t="n"/>
      <c r="J88" s="19" t="n"/>
      <c r="K88" s="19" t="n"/>
      <c r="L88" s="14" t="n"/>
      <c r="M88" s="14" t="n"/>
      <c r="N88" s="17" t="n"/>
      <c r="O88" s="6">
        <f>IF(OR($A88="",$D88="",$N88=""),"",IFERROR($N88-$D88,""))</f>
        <v/>
      </c>
      <c r="P88" s="5">
        <f>IF($A88="","",IF($M88="","Informar status",IF($M88='Parâmetros'!$A$16,"Sem ação",IF(OR($B88="",$C88="",$D88=""),"Informar dados da preparação",IF(AND($B88&lt;TODAY(),OR($M88='Parâmetros'!$A$13,$M88='Parâmetros'!$A$14)),"Conferir pendência",IF($G88="","Informar próximo horário",IF($F88&gt;$G88,"Conferir conflito",IF($H88&lt;'Parâmetros'!$B$6,"Conferir margem",IF(AND($M88='Parâmetros'!$A$15,$N88=""),"Informar duração realizada","Programação adequada")))))))))</f>
        <v/>
      </c>
    </row>
    <row r="89">
      <c r="A89" s="14" t="n"/>
      <c r="B89" s="24" t="n"/>
      <c r="C89" s="25" t="n"/>
      <c r="D89" s="17" t="n"/>
      <c r="E89" s="27">
        <f>IF(OR($A89="",$C89=""),"",$C89)</f>
        <v/>
      </c>
      <c r="F89" s="27">
        <f>IF(OR($A89="",$E89="",$D89=""),"",IFERROR($E89+$D89/1440,""))</f>
        <v/>
      </c>
      <c r="G89" s="25" t="n"/>
      <c r="H89" s="10">
        <f>IF(OR($A89="",$F89="",$G89=""),"",IFERROR(ROUND(($G89-$F89)*1440,0),""))</f>
        <v/>
      </c>
      <c r="I89" s="14" t="n"/>
      <c r="J89" s="19" t="n"/>
      <c r="K89" s="19" t="n"/>
      <c r="L89" s="14" t="n"/>
      <c r="M89" s="14" t="n"/>
      <c r="N89" s="17" t="n"/>
      <c r="O89" s="10">
        <f>IF(OR($A89="",$D89="",$N89=""),"",IFERROR($N89-$D89,""))</f>
        <v/>
      </c>
      <c r="P89" s="9">
        <f>IF($A89="","",IF($M89="","Informar status",IF($M89='Parâmetros'!$A$16,"Sem ação",IF(OR($B89="",$C89="",$D89=""),"Informar dados da preparação",IF(AND($B89&lt;TODAY(),OR($M89='Parâmetros'!$A$13,$M89='Parâmetros'!$A$14)),"Conferir pendência",IF($G89="","Informar próximo horário",IF($F89&gt;$G89,"Conferir conflito",IF($H89&lt;'Parâmetros'!$B$6,"Conferir margem",IF(AND($M89='Parâmetros'!$A$15,$N89=""),"Informar duração realizada","Programação adequada")))))))))</f>
        <v/>
      </c>
    </row>
    <row r="90">
      <c r="A90" s="14" t="n"/>
      <c r="B90" s="24" t="n"/>
      <c r="C90" s="25" t="n"/>
      <c r="D90" s="17" t="n"/>
      <c r="E90" s="26">
        <f>IF(OR($A90="",$C90=""),"",$C90)</f>
        <v/>
      </c>
      <c r="F90" s="26">
        <f>IF(OR($A90="",$E90="",$D90=""),"",IFERROR($E90+$D90/1440,""))</f>
        <v/>
      </c>
      <c r="G90" s="25" t="n"/>
      <c r="H90" s="6">
        <f>IF(OR($A90="",$F90="",$G90=""),"",IFERROR(ROUND(($G90-$F90)*1440,0),""))</f>
        <v/>
      </c>
      <c r="I90" s="14" t="n"/>
      <c r="J90" s="19" t="n"/>
      <c r="K90" s="19" t="n"/>
      <c r="L90" s="14" t="n"/>
      <c r="M90" s="14" t="n"/>
      <c r="N90" s="17" t="n"/>
      <c r="O90" s="6">
        <f>IF(OR($A90="",$D90="",$N90=""),"",IFERROR($N90-$D90,""))</f>
        <v/>
      </c>
      <c r="P90" s="5">
        <f>IF($A90="","",IF($M90="","Informar status",IF($M90='Parâmetros'!$A$16,"Sem ação",IF(OR($B90="",$C90="",$D90=""),"Informar dados da preparação",IF(AND($B90&lt;TODAY(),OR($M90='Parâmetros'!$A$13,$M90='Parâmetros'!$A$14)),"Conferir pendência",IF($G90="","Informar próximo horário",IF($F90&gt;$G90,"Conferir conflito",IF($H90&lt;'Parâmetros'!$B$6,"Conferir margem",IF(AND($M90='Parâmetros'!$A$15,$N90=""),"Informar duração realizada","Programação adequada")))))))))</f>
        <v/>
      </c>
    </row>
    <row r="91">
      <c r="A91" s="14" t="n"/>
      <c r="B91" s="24" t="n"/>
      <c r="C91" s="25" t="n"/>
      <c r="D91" s="17" t="n"/>
      <c r="E91" s="27">
        <f>IF(OR($A91="",$C91=""),"",$C91)</f>
        <v/>
      </c>
      <c r="F91" s="27">
        <f>IF(OR($A91="",$E91="",$D91=""),"",IFERROR($E91+$D91/1440,""))</f>
        <v/>
      </c>
      <c r="G91" s="25" t="n"/>
      <c r="H91" s="10">
        <f>IF(OR($A91="",$F91="",$G91=""),"",IFERROR(ROUND(($G91-$F91)*1440,0),""))</f>
        <v/>
      </c>
      <c r="I91" s="14" t="n"/>
      <c r="J91" s="19" t="n"/>
      <c r="K91" s="19" t="n"/>
      <c r="L91" s="14" t="n"/>
      <c r="M91" s="14" t="n"/>
      <c r="N91" s="17" t="n"/>
      <c r="O91" s="10">
        <f>IF(OR($A91="",$D91="",$N91=""),"",IFERROR($N91-$D91,""))</f>
        <v/>
      </c>
      <c r="P91" s="9">
        <f>IF($A91="","",IF($M91="","Informar status",IF($M91='Parâmetros'!$A$16,"Sem ação",IF(OR($B91="",$C91="",$D91=""),"Informar dados da preparação",IF(AND($B91&lt;TODAY(),OR($M91='Parâmetros'!$A$13,$M91='Parâmetros'!$A$14)),"Conferir pendência",IF($G91="","Informar próximo horário",IF($F91&gt;$G91,"Conferir conflito",IF($H91&lt;'Parâmetros'!$B$6,"Conferir margem",IF(AND($M91='Parâmetros'!$A$15,$N91=""),"Informar duração realizada","Programação adequada")))))))))</f>
        <v/>
      </c>
    </row>
    <row r="92">
      <c r="A92" s="14" t="n"/>
      <c r="B92" s="24" t="n"/>
      <c r="C92" s="25" t="n"/>
      <c r="D92" s="17" t="n"/>
      <c r="E92" s="26">
        <f>IF(OR($A92="",$C92=""),"",$C92)</f>
        <v/>
      </c>
      <c r="F92" s="26">
        <f>IF(OR($A92="",$E92="",$D92=""),"",IFERROR($E92+$D92/1440,""))</f>
        <v/>
      </c>
      <c r="G92" s="25" t="n"/>
      <c r="H92" s="6">
        <f>IF(OR($A92="",$F92="",$G92=""),"",IFERROR(ROUND(($G92-$F92)*1440,0),""))</f>
        <v/>
      </c>
      <c r="I92" s="14" t="n"/>
      <c r="J92" s="19" t="n"/>
      <c r="K92" s="19" t="n"/>
      <c r="L92" s="14" t="n"/>
      <c r="M92" s="14" t="n"/>
      <c r="N92" s="17" t="n"/>
      <c r="O92" s="6">
        <f>IF(OR($A92="",$D92="",$N92=""),"",IFERROR($N92-$D92,""))</f>
        <v/>
      </c>
      <c r="P92" s="5">
        <f>IF($A92="","",IF($M92="","Informar status",IF($M92='Parâmetros'!$A$16,"Sem ação",IF(OR($B92="",$C92="",$D92=""),"Informar dados da preparação",IF(AND($B92&lt;TODAY(),OR($M92='Parâmetros'!$A$13,$M92='Parâmetros'!$A$14)),"Conferir pendência",IF($G92="","Informar próximo horário",IF($F92&gt;$G92,"Conferir conflito",IF($H92&lt;'Parâmetros'!$B$6,"Conferir margem",IF(AND($M92='Parâmetros'!$A$15,$N92=""),"Informar duração realizada","Programação adequada")))))))))</f>
        <v/>
      </c>
    </row>
    <row r="93">
      <c r="A93" s="14" t="n"/>
      <c r="B93" s="24" t="n"/>
      <c r="C93" s="25" t="n"/>
      <c r="D93" s="17" t="n"/>
      <c r="E93" s="27">
        <f>IF(OR($A93="",$C93=""),"",$C93)</f>
        <v/>
      </c>
      <c r="F93" s="27">
        <f>IF(OR($A93="",$E93="",$D93=""),"",IFERROR($E93+$D93/1440,""))</f>
        <v/>
      </c>
      <c r="G93" s="25" t="n"/>
      <c r="H93" s="10">
        <f>IF(OR($A93="",$F93="",$G93=""),"",IFERROR(ROUND(($G93-$F93)*1440,0),""))</f>
        <v/>
      </c>
      <c r="I93" s="14" t="n"/>
      <c r="J93" s="19" t="n"/>
      <c r="K93" s="19" t="n"/>
      <c r="L93" s="14" t="n"/>
      <c r="M93" s="14" t="n"/>
      <c r="N93" s="17" t="n"/>
      <c r="O93" s="10">
        <f>IF(OR($A93="",$D93="",$N93=""),"",IFERROR($N93-$D93,""))</f>
        <v/>
      </c>
      <c r="P93" s="9">
        <f>IF($A93="","",IF($M93="","Informar status",IF($M93='Parâmetros'!$A$16,"Sem ação",IF(OR($B93="",$C93="",$D93=""),"Informar dados da preparação",IF(AND($B93&lt;TODAY(),OR($M93='Parâmetros'!$A$13,$M93='Parâmetros'!$A$14)),"Conferir pendência",IF($G93="","Informar próximo horário",IF($F93&gt;$G93,"Conferir conflito",IF($H93&lt;'Parâmetros'!$B$6,"Conferir margem",IF(AND($M93='Parâmetros'!$A$15,$N93=""),"Informar duração realizada","Programação adequada")))))))))</f>
        <v/>
      </c>
    </row>
    <row r="94">
      <c r="A94" s="14" t="n"/>
      <c r="B94" s="24" t="n"/>
      <c r="C94" s="25" t="n"/>
      <c r="D94" s="17" t="n"/>
      <c r="E94" s="26">
        <f>IF(OR($A94="",$C94=""),"",$C94)</f>
        <v/>
      </c>
      <c r="F94" s="26">
        <f>IF(OR($A94="",$E94="",$D94=""),"",IFERROR($E94+$D94/1440,""))</f>
        <v/>
      </c>
      <c r="G94" s="25" t="n"/>
      <c r="H94" s="6">
        <f>IF(OR($A94="",$F94="",$G94=""),"",IFERROR(ROUND(($G94-$F94)*1440,0),""))</f>
        <v/>
      </c>
      <c r="I94" s="14" t="n"/>
      <c r="J94" s="19" t="n"/>
      <c r="K94" s="19" t="n"/>
      <c r="L94" s="14" t="n"/>
      <c r="M94" s="14" t="n"/>
      <c r="N94" s="17" t="n"/>
      <c r="O94" s="6">
        <f>IF(OR($A94="",$D94="",$N94=""),"",IFERROR($N94-$D94,""))</f>
        <v/>
      </c>
      <c r="P94" s="5">
        <f>IF($A94="","",IF($M94="","Informar status",IF($M94='Parâmetros'!$A$16,"Sem ação",IF(OR($B94="",$C94="",$D94=""),"Informar dados da preparação",IF(AND($B94&lt;TODAY(),OR($M94='Parâmetros'!$A$13,$M94='Parâmetros'!$A$14)),"Conferir pendência",IF($G94="","Informar próximo horário",IF($F94&gt;$G94,"Conferir conflito",IF($H94&lt;'Parâmetros'!$B$6,"Conferir margem",IF(AND($M94='Parâmetros'!$A$15,$N94=""),"Informar duração realizada","Programação adequada")))))))))</f>
        <v/>
      </c>
    </row>
    <row r="95">
      <c r="A95" s="14" t="n"/>
      <c r="B95" s="24" t="n"/>
      <c r="C95" s="25" t="n"/>
      <c r="D95" s="17" t="n"/>
      <c r="E95" s="27">
        <f>IF(OR($A95="",$C95=""),"",$C95)</f>
        <v/>
      </c>
      <c r="F95" s="27">
        <f>IF(OR($A95="",$E95="",$D95=""),"",IFERROR($E95+$D95/1440,""))</f>
        <v/>
      </c>
      <c r="G95" s="25" t="n"/>
      <c r="H95" s="10">
        <f>IF(OR($A95="",$F95="",$G95=""),"",IFERROR(ROUND(($G95-$F95)*1440,0),""))</f>
        <v/>
      </c>
      <c r="I95" s="14" t="n"/>
      <c r="J95" s="19" t="n"/>
      <c r="K95" s="19" t="n"/>
      <c r="L95" s="14" t="n"/>
      <c r="M95" s="14" t="n"/>
      <c r="N95" s="17" t="n"/>
      <c r="O95" s="10">
        <f>IF(OR($A95="",$D95="",$N95=""),"",IFERROR($N95-$D95,""))</f>
        <v/>
      </c>
      <c r="P95" s="9">
        <f>IF($A95="","",IF($M95="","Informar status",IF($M95='Parâmetros'!$A$16,"Sem ação",IF(OR($B95="",$C95="",$D95=""),"Informar dados da preparação",IF(AND($B95&lt;TODAY(),OR($M95='Parâmetros'!$A$13,$M95='Parâmetros'!$A$14)),"Conferir pendência",IF($G95="","Informar próximo horário",IF($F95&gt;$G95,"Conferir conflito",IF($H95&lt;'Parâmetros'!$B$6,"Conferir margem",IF(AND($M95='Parâmetros'!$A$15,$N95=""),"Informar duração realizada","Programação adequada")))))))))</f>
        <v/>
      </c>
    </row>
    <row r="96">
      <c r="A96" s="14" t="n"/>
      <c r="B96" s="24" t="n"/>
      <c r="C96" s="25" t="n"/>
      <c r="D96" s="17" t="n"/>
      <c r="E96" s="26">
        <f>IF(OR($A96="",$C96=""),"",$C96)</f>
        <v/>
      </c>
      <c r="F96" s="26">
        <f>IF(OR($A96="",$E96="",$D96=""),"",IFERROR($E96+$D96/1440,""))</f>
        <v/>
      </c>
      <c r="G96" s="25" t="n"/>
      <c r="H96" s="6">
        <f>IF(OR($A96="",$F96="",$G96=""),"",IFERROR(ROUND(($G96-$F96)*1440,0),""))</f>
        <v/>
      </c>
      <c r="I96" s="14" t="n"/>
      <c r="J96" s="19" t="n"/>
      <c r="K96" s="19" t="n"/>
      <c r="L96" s="14" t="n"/>
      <c r="M96" s="14" t="n"/>
      <c r="N96" s="17" t="n"/>
      <c r="O96" s="6">
        <f>IF(OR($A96="",$D96="",$N96=""),"",IFERROR($N96-$D96,""))</f>
        <v/>
      </c>
      <c r="P96" s="5">
        <f>IF($A96="","",IF($M96="","Informar status",IF($M96='Parâmetros'!$A$16,"Sem ação",IF(OR($B96="",$C96="",$D96=""),"Informar dados da preparação",IF(AND($B96&lt;TODAY(),OR($M96='Parâmetros'!$A$13,$M96='Parâmetros'!$A$14)),"Conferir pendência",IF($G96="","Informar próximo horário",IF($F96&gt;$G96,"Conferir conflito",IF($H96&lt;'Parâmetros'!$B$6,"Conferir margem",IF(AND($M96='Parâmetros'!$A$15,$N96=""),"Informar duração realizada","Programação adequada")))))))))</f>
        <v/>
      </c>
    </row>
    <row r="97">
      <c r="A97" s="14" t="n"/>
      <c r="B97" s="24" t="n"/>
      <c r="C97" s="25" t="n"/>
      <c r="D97" s="17" t="n"/>
      <c r="E97" s="27">
        <f>IF(OR($A97="",$C97=""),"",$C97)</f>
        <v/>
      </c>
      <c r="F97" s="27">
        <f>IF(OR($A97="",$E97="",$D97=""),"",IFERROR($E97+$D97/1440,""))</f>
        <v/>
      </c>
      <c r="G97" s="25" t="n"/>
      <c r="H97" s="10">
        <f>IF(OR($A97="",$F97="",$G97=""),"",IFERROR(ROUND(($G97-$F97)*1440,0),""))</f>
        <v/>
      </c>
      <c r="I97" s="14" t="n"/>
      <c r="J97" s="19" t="n"/>
      <c r="K97" s="19" t="n"/>
      <c r="L97" s="14" t="n"/>
      <c r="M97" s="14" t="n"/>
      <c r="N97" s="17" t="n"/>
      <c r="O97" s="10">
        <f>IF(OR($A97="",$D97="",$N97=""),"",IFERROR($N97-$D97,""))</f>
        <v/>
      </c>
      <c r="P97" s="9">
        <f>IF($A97="","",IF($M97="","Informar status",IF($M97='Parâmetros'!$A$16,"Sem ação",IF(OR($B97="",$C97="",$D97=""),"Informar dados da preparação",IF(AND($B97&lt;TODAY(),OR($M97='Parâmetros'!$A$13,$M97='Parâmetros'!$A$14)),"Conferir pendência",IF($G97="","Informar próximo horário",IF($F97&gt;$G97,"Conferir conflito",IF($H97&lt;'Parâmetros'!$B$6,"Conferir margem",IF(AND($M97='Parâmetros'!$A$15,$N97=""),"Informar duração realizada","Programação adequada")))))))))</f>
        <v/>
      </c>
    </row>
    <row r="98">
      <c r="A98" s="14" t="n"/>
      <c r="B98" s="24" t="n"/>
      <c r="C98" s="25" t="n"/>
      <c r="D98" s="17" t="n"/>
      <c r="E98" s="26">
        <f>IF(OR($A98="",$C98=""),"",$C98)</f>
        <v/>
      </c>
      <c r="F98" s="26">
        <f>IF(OR($A98="",$E98="",$D98=""),"",IFERROR($E98+$D98/1440,""))</f>
        <v/>
      </c>
      <c r="G98" s="25" t="n"/>
      <c r="H98" s="6">
        <f>IF(OR($A98="",$F98="",$G98=""),"",IFERROR(ROUND(($G98-$F98)*1440,0),""))</f>
        <v/>
      </c>
      <c r="I98" s="14" t="n"/>
      <c r="J98" s="19" t="n"/>
      <c r="K98" s="19" t="n"/>
      <c r="L98" s="14" t="n"/>
      <c r="M98" s="14" t="n"/>
      <c r="N98" s="17" t="n"/>
      <c r="O98" s="6">
        <f>IF(OR($A98="",$D98="",$N98=""),"",IFERROR($N98-$D98,""))</f>
        <v/>
      </c>
      <c r="P98" s="5">
        <f>IF($A98="","",IF($M98="","Informar status",IF($M98='Parâmetros'!$A$16,"Sem ação",IF(OR($B98="",$C98="",$D98=""),"Informar dados da preparação",IF(AND($B98&lt;TODAY(),OR($M98='Parâmetros'!$A$13,$M98='Parâmetros'!$A$14)),"Conferir pendência",IF($G98="","Informar próximo horário",IF($F98&gt;$G98,"Conferir conflito",IF($H98&lt;'Parâmetros'!$B$6,"Conferir margem",IF(AND($M98='Parâmetros'!$A$15,$N98=""),"Informar duração realizada","Programação adequada")))))))))</f>
        <v/>
      </c>
    </row>
    <row r="99">
      <c r="A99" s="14" t="n"/>
      <c r="B99" s="24" t="n"/>
      <c r="C99" s="25" t="n"/>
      <c r="D99" s="17" t="n"/>
      <c r="E99" s="27">
        <f>IF(OR($A99="",$C99=""),"",$C99)</f>
        <v/>
      </c>
      <c r="F99" s="27">
        <f>IF(OR($A99="",$E99="",$D99=""),"",IFERROR($E99+$D99/1440,""))</f>
        <v/>
      </c>
      <c r="G99" s="25" t="n"/>
      <c r="H99" s="10">
        <f>IF(OR($A99="",$F99="",$G99=""),"",IFERROR(ROUND(($G99-$F99)*1440,0),""))</f>
        <v/>
      </c>
      <c r="I99" s="14" t="n"/>
      <c r="J99" s="19" t="n"/>
      <c r="K99" s="19" t="n"/>
      <c r="L99" s="14" t="n"/>
      <c r="M99" s="14" t="n"/>
      <c r="N99" s="17" t="n"/>
      <c r="O99" s="10">
        <f>IF(OR($A99="",$D99="",$N99=""),"",IFERROR($N99-$D99,""))</f>
        <v/>
      </c>
      <c r="P99" s="9">
        <f>IF($A99="","",IF($M99="","Informar status",IF($M99='Parâmetros'!$A$16,"Sem ação",IF(OR($B99="",$C99="",$D99=""),"Informar dados da preparação",IF(AND($B99&lt;TODAY(),OR($M99='Parâmetros'!$A$13,$M99='Parâmetros'!$A$14)),"Conferir pendência",IF($G99="","Informar próximo horário",IF($F99&gt;$G99,"Conferir conflito",IF($H99&lt;'Parâmetros'!$B$6,"Conferir margem",IF(AND($M99='Parâmetros'!$A$15,$N99=""),"Informar duração realizada","Programação adequada")))))))))</f>
        <v/>
      </c>
    </row>
    <row r="100">
      <c r="A100" s="14" t="n"/>
      <c r="B100" s="24" t="n"/>
      <c r="C100" s="25" t="n"/>
      <c r="D100" s="17" t="n"/>
      <c r="E100" s="26">
        <f>IF(OR($A100="",$C100=""),"",$C100)</f>
        <v/>
      </c>
      <c r="F100" s="26">
        <f>IF(OR($A100="",$E100="",$D100=""),"",IFERROR($E100+$D100/1440,""))</f>
        <v/>
      </c>
      <c r="G100" s="25" t="n"/>
      <c r="H100" s="6">
        <f>IF(OR($A100="",$F100="",$G100=""),"",IFERROR(ROUND(($G100-$F100)*1440,0),""))</f>
        <v/>
      </c>
      <c r="I100" s="14" t="n"/>
      <c r="J100" s="19" t="n"/>
      <c r="K100" s="19" t="n"/>
      <c r="L100" s="14" t="n"/>
      <c r="M100" s="14" t="n"/>
      <c r="N100" s="17" t="n"/>
      <c r="O100" s="6">
        <f>IF(OR($A100="",$D100="",$N100=""),"",IFERROR($N100-$D100,""))</f>
        <v/>
      </c>
      <c r="P100" s="5">
        <f>IF($A100="","",IF($M100="","Informar status",IF($M100='Parâmetros'!$A$16,"Sem ação",IF(OR($B100="",$C100="",$D100=""),"Informar dados da preparação",IF(AND($B100&lt;TODAY(),OR($M100='Parâmetros'!$A$13,$M100='Parâmetros'!$A$14)),"Conferir pendência",IF($G100="","Informar próximo horário",IF($F100&gt;$G100,"Conferir conflito",IF($H100&lt;'Parâmetros'!$B$6,"Conferir margem",IF(AND($M100='Parâmetros'!$A$15,$N100=""),"Informar duração realizada","Programação adequada")))))))))</f>
        <v/>
      </c>
    </row>
    <row r="101">
      <c r="A101" s="14" t="n"/>
      <c r="B101" s="24" t="n"/>
      <c r="C101" s="25" t="n"/>
      <c r="D101" s="17" t="n"/>
      <c r="E101" s="27">
        <f>IF(OR($A101="",$C101=""),"",$C101)</f>
        <v/>
      </c>
      <c r="F101" s="27">
        <f>IF(OR($A101="",$E101="",$D101=""),"",IFERROR($E101+$D101/1440,""))</f>
        <v/>
      </c>
      <c r="G101" s="25" t="n"/>
      <c r="H101" s="10">
        <f>IF(OR($A101="",$F101="",$G101=""),"",IFERROR(ROUND(($G101-$F101)*1440,0),""))</f>
        <v/>
      </c>
      <c r="I101" s="14" t="n"/>
      <c r="J101" s="19" t="n"/>
      <c r="K101" s="19" t="n"/>
      <c r="L101" s="14" t="n"/>
      <c r="M101" s="14" t="n"/>
      <c r="N101" s="17" t="n"/>
      <c r="O101" s="10">
        <f>IF(OR($A101="",$D101="",$N101=""),"",IFERROR($N101-$D101,""))</f>
        <v/>
      </c>
      <c r="P101" s="9">
        <f>IF($A101="","",IF($M101="","Informar status",IF($M101='Parâmetros'!$A$16,"Sem ação",IF(OR($B101="",$C101="",$D101=""),"Informar dados da preparação",IF(AND($B101&lt;TODAY(),OR($M101='Parâmetros'!$A$13,$M101='Parâmetros'!$A$14)),"Conferir pendência",IF($G101="","Informar próximo horário",IF($F101&gt;$G101,"Conferir conflito",IF($H101&lt;'Parâmetros'!$B$6,"Conferir margem",IF(AND($M101='Parâmetros'!$A$15,$N101=""),"Informar duração realizada","Programação adequada")))))))))</f>
        <v/>
      </c>
    </row>
    <row r="102">
      <c r="A102" s="14" t="n"/>
      <c r="B102" s="24" t="n"/>
      <c r="C102" s="25" t="n"/>
      <c r="D102" s="17" t="n"/>
      <c r="E102" s="26">
        <f>IF(OR($A102="",$C102=""),"",$C102)</f>
        <v/>
      </c>
      <c r="F102" s="26">
        <f>IF(OR($A102="",$E102="",$D102=""),"",IFERROR($E102+$D102/1440,""))</f>
        <v/>
      </c>
      <c r="G102" s="25" t="n"/>
      <c r="H102" s="6">
        <f>IF(OR($A102="",$F102="",$G102=""),"",IFERROR(ROUND(($G102-$F102)*1440,0),""))</f>
        <v/>
      </c>
      <c r="I102" s="14" t="n"/>
      <c r="J102" s="19" t="n"/>
      <c r="K102" s="19" t="n"/>
      <c r="L102" s="14" t="n"/>
      <c r="M102" s="14" t="n"/>
      <c r="N102" s="17" t="n"/>
      <c r="O102" s="6">
        <f>IF(OR($A102="",$D102="",$N102=""),"",IFERROR($N102-$D102,""))</f>
        <v/>
      </c>
      <c r="P102" s="5">
        <f>IF($A102="","",IF($M102="","Informar status",IF($M102='Parâmetros'!$A$16,"Sem ação",IF(OR($B102="",$C102="",$D102=""),"Informar dados da preparação",IF(AND($B102&lt;TODAY(),OR($M102='Parâmetros'!$A$13,$M102='Parâmetros'!$A$14)),"Conferir pendência",IF($G102="","Informar próximo horário",IF($F102&gt;$G102,"Conferir conflito",IF($H102&lt;'Parâmetros'!$B$6,"Conferir margem",IF(AND($M102='Parâmetros'!$A$15,$N102=""),"Informar duração realizada","Programação adequada")))))))))</f>
        <v/>
      </c>
    </row>
    <row r="103">
      <c r="A103" s="14" t="n"/>
      <c r="B103" s="24" t="n"/>
      <c r="C103" s="25" t="n"/>
      <c r="D103" s="17" t="n"/>
      <c r="E103" s="27">
        <f>IF(OR($A103="",$C103=""),"",$C103)</f>
        <v/>
      </c>
      <c r="F103" s="27">
        <f>IF(OR($A103="",$E103="",$D103=""),"",IFERROR($E103+$D103/1440,""))</f>
        <v/>
      </c>
      <c r="G103" s="25" t="n"/>
      <c r="H103" s="10">
        <f>IF(OR($A103="",$F103="",$G103=""),"",IFERROR(ROUND(($G103-$F103)*1440,0),""))</f>
        <v/>
      </c>
      <c r="I103" s="14" t="n"/>
      <c r="J103" s="19" t="n"/>
      <c r="K103" s="19" t="n"/>
      <c r="L103" s="14" t="n"/>
      <c r="M103" s="14" t="n"/>
      <c r="N103" s="17" t="n"/>
      <c r="O103" s="10">
        <f>IF(OR($A103="",$D103="",$N103=""),"",IFERROR($N103-$D103,""))</f>
        <v/>
      </c>
      <c r="P103" s="9">
        <f>IF($A103="","",IF($M103="","Informar status",IF($M103='Parâmetros'!$A$16,"Sem ação",IF(OR($B103="",$C103="",$D103=""),"Informar dados da preparação",IF(AND($B103&lt;TODAY(),OR($M103='Parâmetros'!$A$13,$M103='Parâmetros'!$A$14)),"Conferir pendência",IF($G103="","Informar próximo horário",IF($F103&gt;$G103,"Conferir conflito",IF($H103&lt;'Parâmetros'!$B$6,"Conferir margem",IF(AND($M103='Parâmetros'!$A$15,$N103=""),"Informar duração realizada","Programação adequada")))))))))</f>
        <v/>
      </c>
    </row>
    <row r="104">
      <c r="A104" s="14" t="n"/>
      <c r="B104" s="24" t="n"/>
      <c r="C104" s="25" t="n"/>
      <c r="D104" s="17" t="n"/>
      <c r="E104" s="26">
        <f>IF(OR($A104="",$C104=""),"",$C104)</f>
        <v/>
      </c>
      <c r="F104" s="26">
        <f>IF(OR($A104="",$E104="",$D104=""),"",IFERROR($E104+$D104/1440,""))</f>
        <v/>
      </c>
      <c r="G104" s="25" t="n"/>
      <c r="H104" s="6">
        <f>IF(OR($A104="",$F104="",$G104=""),"",IFERROR(ROUND(($G104-$F104)*1440,0),""))</f>
        <v/>
      </c>
      <c r="I104" s="14" t="n"/>
      <c r="J104" s="19" t="n"/>
      <c r="K104" s="19" t="n"/>
      <c r="L104" s="14" t="n"/>
      <c r="M104" s="14" t="n"/>
      <c r="N104" s="17" t="n"/>
      <c r="O104" s="6">
        <f>IF(OR($A104="",$D104="",$N104=""),"",IFERROR($N104-$D104,""))</f>
        <v/>
      </c>
      <c r="P104" s="5">
        <f>IF($A104="","",IF($M104="","Informar status",IF($M104='Parâmetros'!$A$16,"Sem ação",IF(OR($B104="",$C104="",$D104=""),"Informar dados da preparação",IF(AND($B104&lt;TODAY(),OR($M104='Parâmetros'!$A$13,$M104='Parâmetros'!$A$14)),"Conferir pendência",IF($G104="","Informar próximo horário",IF($F104&gt;$G104,"Conferir conflito",IF($H104&lt;'Parâmetros'!$B$6,"Conferir margem",IF(AND($M104='Parâmetros'!$A$15,$N104=""),"Informar duração realizada","Programação adequada")))))))))</f>
        <v/>
      </c>
    </row>
    <row r="105">
      <c r="A105" s="14" t="n"/>
      <c r="B105" s="24" t="n"/>
      <c r="C105" s="25" t="n"/>
      <c r="D105" s="17" t="n"/>
      <c r="E105" s="27">
        <f>IF(OR($A105="",$C105=""),"",$C105)</f>
        <v/>
      </c>
      <c r="F105" s="27">
        <f>IF(OR($A105="",$E105="",$D105=""),"",IFERROR($E105+$D105/1440,""))</f>
        <v/>
      </c>
      <c r="G105" s="25" t="n"/>
      <c r="H105" s="10">
        <f>IF(OR($A105="",$F105="",$G105=""),"",IFERROR(ROUND(($G105-$F105)*1440,0),""))</f>
        <v/>
      </c>
      <c r="I105" s="14" t="n"/>
      <c r="J105" s="19" t="n"/>
      <c r="K105" s="19" t="n"/>
      <c r="L105" s="14" t="n"/>
      <c r="M105" s="14" t="n"/>
      <c r="N105" s="17" t="n"/>
      <c r="O105" s="10">
        <f>IF(OR($A105="",$D105="",$N105=""),"",IFERROR($N105-$D105,""))</f>
        <v/>
      </c>
      <c r="P105" s="9">
        <f>IF($A105="","",IF($M105="","Informar status",IF($M105='Parâmetros'!$A$16,"Sem ação",IF(OR($B105="",$C105="",$D105=""),"Informar dados da preparação",IF(AND($B105&lt;TODAY(),OR($M105='Parâmetros'!$A$13,$M105='Parâmetros'!$A$14)),"Conferir pendência",IF($G105="","Informar próximo horário",IF($F105&gt;$G105,"Conferir conflito",IF($H105&lt;'Parâmetros'!$B$6,"Conferir margem",IF(AND($M105='Parâmetros'!$A$15,$N105=""),"Informar duração realizada","Programação adequada")))))))))</f>
        <v/>
      </c>
    </row>
    <row r="106">
      <c r="A106" s="14" t="n"/>
      <c r="B106" s="24" t="n"/>
      <c r="C106" s="25" t="n"/>
      <c r="D106" s="17" t="n"/>
      <c r="E106" s="26">
        <f>IF(OR($A106="",$C106=""),"",$C106)</f>
        <v/>
      </c>
      <c r="F106" s="26">
        <f>IF(OR($A106="",$E106="",$D106=""),"",IFERROR($E106+$D106/1440,""))</f>
        <v/>
      </c>
      <c r="G106" s="25" t="n"/>
      <c r="H106" s="6">
        <f>IF(OR($A106="",$F106="",$G106=""),"",IFERROR(ROUND(($G106-$F106)*1440,0),""))</f>
        <v/>
      </c>
      <c r="I106" s="14" t="n"/>
      <c r="J106" s="19" t="n"/>
      <c r="K106" s="19" t="n"/>
      <c r="L106" s="14" t="n"/>
      <c r="M106" s="14" t="n"/>
      <c r="N106" s="17" t="n"/>
      <c r="O106" s="6">
        <f>IF(OR($A106="",$D106="",$N106=""),"",IFERROR($N106-$D106,""))</f>
        <v/>
      </c>
      <c r="P106" s="5">
        <f>IF($A106="","",IF($M106="","Informar status",IF($M106='Parâmetros'!$A$16,"Sem ação",IF(OR($B106="",$C106="",$D106=""),"Informar dados da preparação",IF(AND($B106&lt;TODAY(),OR($M106='Parâmetros'!$A$13,$M106='Parâmetros'!$A$14)),"Conferir pendência",IF($G106="","Informar próximo horário",IF($F106&gt;$G106,"Conferir conflito",IF($H106&lt;'Parâmetros'!$B$6,"Conferir margem",IF(AND($M106='Parâmetros'!$A$15,$N106=""),"Informar duração realizada","Programação adequada")))))))))</f>
        <v/>
      </c>
    </row>
    <row r="107">
      <c r="A107" s="14" t="n"/>
      <c r="B107" s="24" t="n"/>
      <c r="C107" s="25" t="n"/>
      <c r="D107" s="17" t="n"/>
      <c r="E107" s="27">
        <f>IF(OR($A107="",$C107=""),"",$C107)</f>
        <v/>
      </c>
      <c r="F107" s="27">
        <f>IF(OR($A107="",$E107="",$D107=""),"",IFERROR($E107+$D107/1440,""))</f>
        <v/>
      </c>
      <c r="G107" s="25" t="n"/>
      <c r="H107" s="10">
        <f>IF(OR($A107="",$F107="",$G107=""),"",IFERROR(ROUND(($G107-$F107)*1440,0),""))</f>
        <v/>
      </c>
      <c r="I107" s="14" t="n"/>
      <c r="J107" s="19" t="n"/>
      <c r="K107" s="19" t="n"/>
      <c r="L107" s="14" t="n"/>
      <c r="M107" s="14" t="n"/>
      <c r="N107" s="17" t="n"/>
      <c r="O107" s="10">
        <f>IF(OR($A107="",$D107="",$N107=""),"",IFERROR($N107-$D107,""))</f>
        <v/>
      </c>
      <c r="P107" s="9">
        <f>IF($A107="","",IF($M107="","Informar status",IF($M107='Parâmetros'!$A$16,"Sem ação",IF(OR($B107="",$C107="",$D107=""),"Informar dados da preparação",IF(AND($B107&lt;TODAY(),OR($M107='Parâmetros'!$A$13,$M107='Parâmetros'!$A$14)),"Conferir pendência",IF($G107="","Informar próximo horário",IF($F107&gt;$G107,"Conferir conflito",IF($H107&lt;'Parâmetros'!$B$6,"Conferir margem",IF(AND($M107='Parâmetros'!$A$15,$N107=""),"Informar duração realizada","Programação adequada")))))))))</f>
        <v/>
      </c>
    </row>
    <row r="108">
      <c r="A108" s="14" t="n"/>
      <c r="B108" s="24" t="n"/>
      <c r="C108" s="25" t="n"/>
      <c r="D108" s="17" t="n"/>
      <c r="E108" s="26">
        <f>IF(OR($A108="",$C108=""),"",$C108)</f>
        <v/>
      </c>
      <c r="F108" s="26">
        <f>IF(OR($A108="",$E108="",$D108=""),"",IFERROR($E108+$D108/1440,""))</f>
        <v/>
      </c>
      <c r="G108" s="25" t="n"/>
      <c r="H108" s="6">
        <f>IF(OR($A108="",$F108="",$G108=""),"",IFERROR(ROUND(($G108-$F108)*1440,0),""))</f>
        <v/>
      </c>
      <c r="I108" s="14" t="n"/>
      <c r="J108" s="19" t="n"/>
      <c r="K108" s="19" t="n"/>
      <c r="L108" s="14" t="n"/>
      <c r="M108" s="14" t="n"/>
      <c r="N108" s="17" t="n"/>
      <c r="O108" s="6">
        <f>IF(OR($A108="",$D108="",$N108=""),"",IFERROR($N108-$D108,""))</f>
        <v/>
      </c>
      <c r="P108" s="5">
        <f>IF($A108="","",IF($M108="","Informar status",IF($M108='Parâmetros'!$A$16,"Sem ação",IF(OR($B108="",$C108="",$D108=""),"Informar dados da preparação",IF(AND($B108&lt;TODAY(),OR($M108='Parâmetros'!$A$13,$M108='Parâmetros'!$A$14)),"Conferir pendência",IF($G108="","Informar próximo horário",IF($F108&gt;$G108,"Conferir conflito",IF($H108&lt;'Parâmetros'!$B$6,"Conferir margem",IF(AND($M108='Parâmetros'!$A$15,$N108=""),"Informar duração realizada","Programação adequada")))))))))</f>
        <v/>
      </c>
    </row>
    <row r="109">
      <c r="A109" s="14" t="n"/>
      <c r="B109" s="24" t="n"/>
      <c r="C109" s="25" t="n"/>
      <c r="D109" s="17" t="n"/>
      <c r="E109" s="27">
        <f>IF(OR($A109="",$C109=""),"",$C109)</f>
        <v/>
      </c>
      <c r="F109" s="27">
        <f>IF(OR($A109="",$E109="",$D109=""),"",IFERROR($E109+$D109/1440,""))</f>
        <v/>
      </c>
      <c r="G109" s="25" t="n"/>
      <c r="H109" s="10">
        <f>IF(OR($A109="",$F109="",$G109=""),"",IFERROR(ROUND(($G109-$F109)*1440,0),""))</f>
        <v/>
      </c>
      <c r="I109" s="14" t="n"/>
      <c r="J109" s="19" t="n"/>
      <c r="K109" s="19" t="n"/>
      <c r="L109" s="14" t="n"/>
      <c r="M109" s="14" t="n"/>
      <c r="N109" s="17" t="n"/>
      <c r="O109" s="10">
        <f>IF(OR($A109="",$D109="",$N109=""),"",IFERROR($N109-$D109,""))</f>
        <v/>
      </c>
      <c r="P109" s="9">
        <f>IF($A109="","",IF($M109="","Informar status",IF($M109='Parâmetros'!$A$16,"Sem ação",IF(OR($B109="",$C109="",$D109=""),"Informar dados da preparação",IF(AND($B109&lt;TODAY(),OR($M109='Parâmetros'!$A$13,$M109='Parâmetros'!$A$14)),"Conferir pendência",IF($G109="","Informar próximo horário",IF($F109&gt;$G109,"Conferir conflito",IF($H109&lt;'Parâmetros'!$B$6,"Conferir margem",IF(AND($M109='Parâmetros'!$A$15,$N109=""),"Informar duração realizada","Programação adequada")))))))))</f>
        <v/>
      </c>
    </row>
    <row r="110">
      <c r="A110" s="14" t="n"/>
      <c r="B110" s="24" t="n"/>
      <c r="C110" s="25" t="n"/>
      <c r="D110" s="17" t="n"/>
      <c r="E110" s="26">
        <f>IF(OR($A110="",$C110=""),"",$C110)</f>
        <v/>
      </c>
      <c r="F110" s="26">
        <f>IF(OR($A110="",$E110="",$D110=""),"",IFERROR($E110+$D110/1440,""))</f>
        <v/>
      </c>
      <c r="G110" s="25" t="n"/>
      <c r="H110" s="6">
        <f>IF(OR($A110="",$F110="",$G110=""),"",IFERROR(ROUND(($G110-$F110)*1440,0),""))</f>
        <v/>
      </c>
      <c r="I110" s="14" t="n"/>
      <c r="J110" s="19" t="n"/>
      <c r="K110" s="19" t="n"/>
      <c r="L110" s="14" t="n"/>
      <c r="M110" s="14" t="n"/>
      <c r="N110" s="17" t="n"/>
      <c r="O110" s="6">
        <f>IF(OR($A110="",$D110="",$N110=""),"",IFERROR($N110-$D110,""))</f>
        <v/>
      </c>
      <c r="P110" s="5">
        <f>IF($A110="","",IF($M110="","Informar status",IF($M110='Parâmetros'!$A$16,"Sem ação",IF(OR($B110="",$C110="",$D110=""),"Informar dados da preparação",IF(AND($B110&lt;TODAY(),OR($M110='Parâmetros'!$A$13,$M110='Parâmetros'!$A$14)),"Conferir pendência",IF($G110="","Informar próximo horário",IF($F110&gt;$G110,"Conferir conflito",IF($H110&lt;'Parâmetros'!$B$6,"Conferir margem",IF(AND($M110='Parâmetros'!$A$15,$N110=""),"Informar duração realizada","Programação adequada")))))))))</f>
        <v/>
      </c>
    </row>
    <row r="111">
      <c r="A111" s="14" t="n"/>
      <c r="B111" s="24" t="n"/>
      <c r="C111" s="25" t="n"/>
      <c r="D111" s="17" t="n"/>
      <c r="E111" s="27">
        <f>IF(OR($A111="",$C111=""),"",$C111)</f>
        <v/>
      </c>
      <c r="F111" s="27">
        <f>IF(OR($A111="",$E111="",$D111=""),"",IFERROR($E111+$D111/1440,""))</f>
        <v/>
      </c>
      <c r="G111" s="25" t="n"/>
      <c r="H111" s="10">
        <f>IF(OR($A111="",$F111="",$G111=""),"",IFERROR(ROUND(($G111-$F111)*1440,0),""))</f>
        <v/>
      </c>
      <c r="I111" s="14" t="n"/>
      <c r="J111" s="19" t="n"/>
      <c r="K111" s="19" t="n"/>
      <c r="L111" s="14" t="n"/>
      <c r="M111" s="14" t="n"/>
      <c r="N111" s="17" t="n"/>
      <c r="O111" s="10">
        <f>IF(OR($A111="",$D111="",$N111=""),"",IFERROR($N111-$D111,""))</f>
        <v/>
      </c>
      <c r="P111" s="9">
        <f>IF($A111="","",IF($M111="","Informar status",IF($M111='Parâmetros'!$A$16,"Sem ação",IF(OR($B111="",$C111="",$D111=""),"Informar dados da preparação",IF(AND($B111&lt;TODAY(),OR($M111='Parâmetros'!$A$13,$M111='Parâmetros'!$A$14)),"Conferir pendência",IF($G111="","Informar próximo horário",IF($F111&gt;$G111,"Conferir conflito",IF($H111&lt;'Parâmetros'!$B$6,"Conferir margem",IF(AND($M111='Parâmetros'!$A$15,$N111=""),"Informar duração realizada","Programação adequada")))))))))</f>
        <v/>
      </c>
    </row>
    <row r="112">
      <c r="A112" s="14" t="n"/>
      <c r="B112" s="24" t="n"/>
      <c r="C112" s="25" t="n"/>
      <c r="D112" s="17" t="n"/>
      <c r="E112" s="26">
        <f>IF(OR($A112="",$C112=""),"",$C112)</f>
        <v/>
      </c>
      <c r="F112" s="26">
        <f>IF(OR($A112="",$E112="",$D112=""),"",IFERROR($E112+$D112/1440,""))</f>
        <v/>
      </c>
      <c r="G112" s="25" t="n"/>
      <c r="H112" s="6">
        <f>IF(OR($A112="",$F112="",$G112=""),"",IFERROR(ROUND(($G112-$F112)*1440,0),""))</f>
        <v/>
      </c>
      <c r="I112" s="14" t="n"/>
      <c r="J112" s="19" t="n"/>
      <c r="K112" s="19" t="n"/>
      <c r="L112" s="14" t="n"/>
      <c r="M112" s="14" t="n"/>
      <c r="N112" s="17" t="n"/>
      <c r="O112" s="6">
        <f>IF(OR($A112="",$D112="",$N112=""),"",IFERROR($N112-$D112,""))</f>
        <v/>
      </c>
      <c r="P112" s="5">
        <f>IF($A112="","",IF($M112="","Informar status",IF($M112='Parâmetros'!$A$16,"Sem ação",IF(OR($B112="",$C112="",$D112=""),"Informar dados da preparação",IF(AND($B112&lt;TODAY(),OR($M112='Parâmetros'!$A$13,$M112='Parâmetros'!$A$14)),"Conferir pendência",IF($G112="","Informar próximo horário",IF($F112&gt;$G112,"Conferir conflito",IF($H112&lt;'Parâmetros'!$B$6,"Conferir margem",IF(AND($M112='Parâmetros'!$A$15,$N112=""),"Informar duração realizada","Programação adequada")))))))))</f>
        <v/>
      </c>
    </row>
    <row r="113">
      <c r="A113" s="14" t="n"/>
      <c r="B113" s="24" t="n"/>
      <c r="C113" s="25" t="n"/>
      <c r="D113" s="17" t="n"/>
      <c r="E113" s="27">
        <f>IF(OR($A113="",$C113=""),"",$C113)</f>
        <v/>
      </c>
      <c r="F113" s="27">
        <f>IF(OR($A113="",$E113="",$D113=""),"",IFERROR($E113+$D113/1440,""))</f>
        <v/>
      </c>
      <c r="G113" s="25" t="n"/>
      <c r="H113" s="10">
        <f>IF(OR($A113="",$F113="",$G113=""),"",IFERROR(ROUND(($G113-$F113)*1440,0),""))</f>
        <v/>
      </c>
      <c r="I113" s="14" t="n"/>
      <c r="J113" s="19" t="n"/>
      <c r="K113" s="19" t="n"/>
      <c r="L113" s="14" t="n"/>
      <c r="M113" s="14" t="n"/>
      <c r="N113" s="17" t="n"/>
      <c r="O113" s="10">
        <f>IF(OR($A113="",$D113="",$N113=""),"",IFERROR($N113-$D113,""))</f>
        <v/>
      </c>
      <c r="P113" s="9">
        <f>IF($A113="","",IF($M113="","Informar status",IF($M113='Parâmetros'!$A$16,"Sem ação",IF(OR($B113="",$C113="",$D113=""),"Informar dados da preparação",IF(AND($B113&lt;TODAY(),OR($M113='Parâmetros'!$A$13,$M113='Parâmetros'!$A$14)),"Conferir pendência",IF($G113="","Informar próximo horário",IF($F113&gt;$G113,"Conferir conflito",IF($H113&lt;'Parâmetros'!$B$6,"Conferir margem",IF(AND($M113='Parâmetros'!$A$15,$N113=""),"Informar duração realizada","Programação adequada")))))))))</f>
        <v/>
      </c>
    </row>
    <row r="114">
      <c r="A114" s="14" t="n"/>
      <c r="B114" s="24" t="n"/>
      <c r="C114" s="25" t="n"/>
      <c r="D114" s="17" t="n"/>
      <c r="E114" s="26">
        <f>IF(OR($A114="",$C114=""),"",$C114)</f>
        <v/>
      </c>
      <c r="F114" s="26">
        <f>IF(OR($A114="",$E114="",$D114=""),"",IFERROR($E114+$D114/1440,""))</f>
        <v/>
      </c>
      <c r="G114" s="25" t="n"/>
      <c r="H114" s="6">
        <f>IF(OR($A114="",$F114="",$G114=""),"",IFERROR(ROUND(($G114-$F114)*1440,0),""))</f>
        <v/>
      </c>
      <c r="I114" s="14" t="n"/>
      <c r="J114" s="19" t="n"/>
      <c r="K114" s="19" t="n"/>
      <c r="L114" s="14" t="n"/>
      <c r="M114" s="14" t="n"/>
      <c r="N114" s="17" t="n"/>
      <c r="O114" s="6">
        <f>IF(OR($A114="",$D114="",$N114=""),"",IFERROR($N114-$D114,""))</f>
        <v/>
      </c>
      <c r="P114" s="5">
        <f>IF($A114="","",IF($M114="","Informar status",IF($M114='Parâmetros'!$A$16,"Sem ação",IF(OR($B114="",$C114="",$D114=""),"Informar dados da preparação",IF(AND($B114&lt;TODAY(),OR($M114='Parâmetros'!$A$13,$M114='Parâmetros'!$A$14)),"Conferir pendência",IF($G114="","Informar próximo horário",IF($F114&gt;$G114,"Conferir conflito",IF($H114&lt;'Parâmetros'!$B$6,"Conferir margem",IF(AND($M114='Parâmetros'!$A$15,$N114=""),"Informar duração realizada","Programação adequada")))))))))</f>
        <v/>
      </c>
    </row>
    <row r="115">
      <c r="A115" s="14" t="n"/>
      <c r="B115" s="24" t="n"/>
      <c r="C115" s="25" t="n"/>
      <c r="D115" s="17" t="n"/>
      <c r="E115" s="27">
        <f>IF(OR($A115="",$C115=""),"",$C115)</f>
        <v/>
      </c>
      <c r="F115" s="27">
        <f>IF(OR($A115="",$E115="",$D115=""),"",IFERROR($E115+$D115/1440,""))</f>
        <v/>
      </c>
      <c r="G115" s="25" t="n"/>
      <c r="H115" s="10">
        <f>IF(OR($A115="",$F115="",$G115=""),"",IFERROR(ROUND(($G115-$F115)*1440,0),""))</f>
        <v/>
      </c>
      <c r="I115" s="14" t="n"/>
      <c r="J115" s="19" t="n"/>
      <c r="K115" s="19" t="n"/>
      <c r="L115" s="14" t="n"/>
      <c r="M115" s="14" t="n"/>
      <c r="N115" s="17" t="n"/>
      <c r="O115" s="10">
        <f>IF(OR($A115="",$D115="",$N115=""),"",IFERROR($N115-$D115,""))</f>
        <v/>
      </c>
      <c r="P115" s="9">
        <f>IF($A115="","",IF($M115="","Informar status",IF($M115='Parâmetros'!$A$16,"Sem ação",IF(OR($B115="",$C115="",$D115=""),"Informar dados da preparação",IF(AND($B115&lt;TODAY(),OR($M115='Parâmetros'!$A$13,$M115='Parâmetros'!$A$14)),"Conferir pendência",IF($G115="","Informar próximo horário",IF($F115&gt;$G115,"Conferir conflito",IF($H115&lt;'Parâmetros'!$B$6,"Conferir margem",IF(AND($M115='Parâmetros'!$A$15,$N115=""),"Informar duração realizada","Programação adequada")))))))))</f>
        <v/>
      </c>
    </row>
    <row r="116">
      <c r="A116" s="14" t="n"/>
      <c r="B116" s="24" t="n"/>
      <c r="C116" s="25" t="n"/>
      <c r="D116" s="17" t="n"/>
      <c r="E116" s="26">
        <f>IF(OR($A116="",$C116=""),"",$C116)</f>
        <v/>
      </c>
      <c r="F116" s="26">
        <f>IF(OR($A116="",$E116="",$D116=""),"",IFERROR($E116+$D116/1440,""))</f>
        <v/>
      </c>
      <c r="G116" s="25" t="n"/>
      <c r="H116" s="6">
        <f>IF(OR($A116="",$F116="",$G116=""),"",IFERROR(ROUND(($G116-$F116)*1440,0),""))</f>
        <v/>
      </c>
      <c r="I116" s="14" t="n"/>
      <c r="J116" s="19" t="n"/>
      <c r="K116" s="19" t="n"/>
      <c r="L116" s="14" t="n"/>
      <c r="M116" s="14" t="n"/>
      <c r="N116" s="17" t="n"/>
      <c r="O116" s="6">
        <f>IF(OR($A116="",$D116="",$N116=""),"",IFERROR($N116-$D116,""))</f>
        <v/>
      </c>
      <c r="P116" s="5">
        <f>IF($A116="","",IF($M116="","Informar status",IF($M116='Parâmetros'!$A$16,"Sem ação",IF(OR($B116="",$C116="",$D116=""),"Informar dados da preparação",IF(AND($B116&lt;TODAY(),OR($M116='Parâmetros'!$A$13,$M116='Parâmetros'!$A$14)),"Conferir pendência",IF($G116="","Informar próximo horário",IF($F116&gt;$G116,"Conferir conflito",IF($H116&lt;'Parâmetros'!$B$6,"Conferir margem",IF(AND($M116='Parâmetros'!$A$15,$N116=""),"Informar duração realizada","Programação adequada")))))))))</f>
        <v/>
      </c>
    </row>
    <row r="117">
      <c r="A117" s="14" t="n"/>
      <c r="B117" s="24" t="n"/>
      <c r="C117" s="25" t="n"/>
      <c r="D117" s="17" t="n"/>
      <c r="E117" s="27">
        <f>IF(OR($A117="",$C117=""),"",$C117)</f>
        <v/>
      </c>
      <c r="F117" s="27">
        <f>IF(OR($A117="",$E117="",$D117=""),"",IFERROR($E117+$D117/1440,""))</f>
        <v/>
      </c>
      <c r="G117" s="25" t="n"/>
      <c r="H117" s="10">
        <f>IF(OR($A117="",$F117="",$G117=""),"",IFERROR(ROUND(($G117-$F117)*1440,0),""))</f>
        <v/>
      </c>
      <c r="I117" s="14" t="n"/>
      <c r="J117" s="19" t="n"/>
      <c r="K117" s="19" t="n"/>
      <c r="L117" s="14" t="n"/>
      <c r="M117" s="14" t="n"/>
      <c r="N117" s="17" t="n"/>
      <c r="O117" s="10">
        <f>IF(OR($A117="",$D117="",$N117=""),"",IFERROR($N117-$D117,""))</f>
        <v/>
      </c>
      <c r="P117" s="9">
        <f>IF($A117="","",IF($M117="","Informar status",IF($M117='Parâmetros'!$A$16,"Sem ação",IF(OR($B117="",$C117="",$D117=""),"Informar dados da preparação",IF(AND($B117&lt;TODAY(),OR($M117='Parâmetros'!$A$13,$M117='Parâmetros'!$A$14)),"Conferir pendência",IF($G117="","Informar próximo horário",IF($F117&gt;$G117,"Conferir conflito",IF($H117&lt;'Parâmetros'!$B$6,"Conferir margem",IF(AND($M117='Parâmetros'!$A$15,$N117=""),"Informar duração realizada","Programação adequada")))))))))</f>
        <v/>
      </c>
    </row>
    <row r="118">
      <c r="A118" s="14" t="n"/>
      <c r="B118" s="24" t="n"/>
      <c r="C118" s="25" t="n"/>
      <c r="D118" s="17" t="n"/>
      <c r="E118" s="26">
        <f>IF(OR($A118="",$C118=""),"",$C118)</f>
        <v/>
      </c>
      <c r="F118" s="26">
        <f>IF(OR($A118="",$E118="",$D118=""),"",IFERROR($E118+$D118/1440,""))</f>
        <v/>
      </c>
      <c r="G118" s="25" t="n"/>
      <c r="H118" s="6">
        <f>IF(OR($A118="",$F118="",$G118=""),"",IFERROR(ROUND(($G118-$F118)*1440,0),""))</f>
        <v/>
      </c>
      <c r="I118" s="14" t="n"/>
      <c r="J118" s="19" t="n"/>
      <c r="K118" s="19" t="n"/>
      <c r="L118" s="14" t="n"/>
      <c r="M118" s="14" t="n"/>
      <c r="N118" s="17" t="n"/>
      <c r="O118" s="6">
        <f>IF(OR($A118="",$D118="",$N118=""),"",IFERROR($N118-$D118,""))</f>
        <v/>
      </c>
      <c r="P118" s="5">
        <f>IF($A118="","",IF($M118="","Informar status",IF($M118='Parâmetros'!$A$16,"Sem ação",IF(OR($B118="",$C118="",$D118=""),"Informar dados da preparação",IF(AND($B118&lt;TODAY(),OR($M118='Parâmetros'!$A$13,$M118='Parâmetros'!$A$14)),"Conferir pendência",IF($G118="","Informar próximo horário",IF($F118&gt;$G118,"Conferir conflito",IF($H118&lt;'Parâmetros'!$B$6,"Conferir margem",IF(AND($M118='Parâmetros'!$A$15,$N118=""),"Informar duração realizada","Programação adequada")))))))))</f>
        <v/>
      </c>
    </row>
    <row r="119">
      <c r="A119" s="14" t="n"/>
      <c r="B119" s="24" t="n"/>
      <c r="C119" s="25" t="n"/>
      <c r="D119" s="17" t="n"/>
      <c r="E119" s="27">
        <f>IF(OR($A119="",$C119=""),"",$C119)</f>
        <v/>
      </c>
      <c r="F119" s="27">
        <f>IF(OR($A119="",$E119="",$D119=""),"",IFERROR($E119+$D119/1440,""))</f>
        <v/>
      </c>
      <c r="G119" s="25" t="n"/>
      <c r="H119" s="10">
        <f>IF(OR($A119="",$F119="",$G119=""),"",IFERROR(ROUND(($G119-$F119)*1440,0),""))</f>
        <v/>
      </c>
      <c r="I119" s="14" t="n"/>
      <c r="J119" s="19" t="n"/>
      <c r="K119" s="19" t="n"/>
      <c r="L119" s="14" t="n"/>
      <c r="M119" s="14" t="n"/>
      <c r="N119" s="17" t="n"/>
      <c r="O119" s="10">
        <f>IF(OR($A119="",$D119="",$N119=""),"",IFERROR($N119-$D119,""))</f>
        <v/>
      </c>
      <c r="P119" s="9">
        <f>IF($A119="","",IF($M119="","Informar status",IF($M119='Parâmetros'!$A$16,"Sem ação",IF(OR($B119="",$C119="",$D119=""),"Informar dados da preparação",IF(AND($B119&lt;TODAY(),OR($M119='Parâmetros'!$A$13,$M119='Parâmetros'!$A$14)),"Conferir pendência",IF($G119="","Informar próximo horário",IF($F119&gt;$G119,"Conferir conflito",IF($H119&lt;'Parâmetros'!$B$6,"Conferir margem",IF(AND($M119='Parâmetros'!$A$15,$N119=""),"Informar duração realizada","Programação adequada")))))))))</f>
        <v/>
      </c>
    </row>
    <row r="120">
      <c r="A120" s="14" t="n"/>
      <c r="B120" s="24" t="n"/>
      <c r="C120" s="25" t="n"/>
      <c r="D120" s="17" t="n"/>
      <c r="E120" s="26">
        <f>IF(OR($A120="",$C120=""),"",$C120)</f>
        <v/>
      </c>
      <c r="F120" s="26">
        <f>IF(OR($A120="",$E120="",$D120=""),"",IFERROR($E120+$D120/1440,""))</f>
        <v/>
      </c>
      <c r="G120" s="25" t="n"/>
      <c r="H120" s="6">
        <f>IF(OR($A120="",$F120="",$G120=""),"",IFERROR(ROUND(($G120-$F120)*1440,0),""))</f>
        <v/>
      </c>
      <c r="I120" s="14" t="n"/>
      <c r="J120" s="19" t="n"/>
      <c r="K120" s="19" t="n"/>
      <c r="L120" s="14" t="n"/>
      <c r="M120" s="14" t="n"/>
      <c r="N120" s="17" t="n"/>
      <c r="O120" s="6">
        <f>IF(OR($A120="",$D120="",$N120=""),"",IFERROR($N120-$D120,""))</f>
        <v/>
      </c>
      <c r="P120" s="5">
        <f>IF($A120="","",IF($M120="","Informar status",IF($M120='Parâmetros'!$A$16,"Sem ação",IF(OR($B120="",$C120="",$D120=""),"Informar dados da preparação",IF(AND($B120&lt;TODAY(),OR($M120='Parâmetros'!$A$13,$M120='Parâmetros'!$A$14)),"Conferir pendência",IF($G120="","Informar próximo horário",IF($F120&gt;$G120,"Conferir conflito",IF($H120&lt;'Parâmetros'!$B$6,"Conferir margem",IF(AND($M120='Parâmetros'!$A$15,$N120=""),"Informar duração realizada","Programação adequada")))))))))</f>
        <v/>
      </c>
    </row>
    <row r="121">
      <c r="A121" s="14" t="n"/>
      <c r="B121" s="24" t="n"/>
      <c r="C121" s="25" t="n"/>
      <c r="D121" s="17" t="n"/>
      <c r="E121" s="27">
        <f>IF(OR($A121="",$C121=""),"",$C121)</f>
        <v/>
      </c>
      <c r="F121" s="27">
        <f>IF(OR($A121="",$E121="",$D121=""),"",IFERROR($E121+$D121/1440,""))</f>
        <v/>
      </c>
      <c r="G121" s="25" t="n"/>
      <c r="H121" s="10">
        <f>IF(OR($A121="",$F121="",$G121=""),"",IFERROR(ROUND(($G121-$F121)*1440,0),""))</f>
        <v/>
      </c>
      <c r="I121" s="14" t="n"/>
      <c r="J121" s="19" t="n"/>
      <c r="K121" s="19" t="n"/>
      <c r="L121" s="14" t="n"/>
      <c r="M121" s="14" t="n"/>
      <c r="N121" s="17" t="n"/>
      <c r="O121" s="10">
        <f>IF(OR($A121="",$D121="",$N121=""),"",IFERROR($N121-$D121,""))</f>
        <v/>
      </c>
      <c r="P121" s="9">
        <f>IF($A121="","",IF($M121="","Informar status",IF($M121='Parâmetros'!$A$16,"Sem ação",IF(OR($B121="",$C121="",$D121=""),"Informar dados da preparação",IF(AND($B121&lt;TODAY(),OR($M121='Parâmetros'!$A$13,$M121='Parâmetros'!$A$14)),"Conferir pendência",IF($G121="","Informar próximo horário",IF($F121&gt;$G121,"Conferir conflito",IF($H121&lt;'Parâmetros'!$B$6,"Conferir margem",IF(AND($M121='Parâmetros'!$A$15,$N121=""),"Informar duração realizada","Programação adequada")))))))))</f>
        <v/>
      </c>
    </row>
    <row r="122">
      <c r="A122" s="14" t="n"/>
      <c r="B122" s="24" t="n"/>
      <c r="C122" s="25" t="n"/>
      <c r="D122" s="17" t="n"/>
      <c r="E122" s="26">
        <f>IF(OR($A122="",$C122=""),"",$C122)</f>
        <v/>
      </c>
      <c r="F122" s="26">
        <f>IF(OR($A122="",$E122="",$D122=""),"",IFERROR($E122+$D122/1440,""))</f>
        <v/>
      </c>
      <c r="G122" s="25" t="n"/>
      <c r="H122" s="6">
        <f>IF(OR($A122="",$F122="",$G122=""),"",IFERROR(ROUND(($G122-$F122)*1440,0),""))</f>
        <v/>
      </c>
      <c r="I122" s="14" t="n"/>
      <c r="J122" s="19" t="n"/>
      <c r="K122" s="19" t="n"/>
      <c r="L122" s="14" t="n"/>
      <c r="M122" s="14" t="n"/>
      <c r="N122" s="17" t="n"/>
      <c r="O122" s="6">
        <f>IF(OR($A122="",$D122="",$N122=""),"",IFERROR($N122-$D122,""))</f>
        <v/>
      </c>
      <c r="P122" s="5">
        <f>IF($A122="","",IF($M122="","Informar status",IF($M122='Parâmetros'!$A$16,"Sem ação",IF(OR($B122="",$C122="",$D122=""),"Informar dados da preparação",IF(AND($B122&lt;TODAY(),OR($M122='Parâmetros'!$A$13,$M122='Parâmetros'!$A$14)),"Conferir pendência",IF($G122="","Informar próximo horário",IF($F122&gt;$G122,"Conferir conflito",IF($H122&lt;'Parâmetros'!$B$6,"Conferir margem",IF(AND($M122='Parâmetros'!$A$15,$N122=""),"Informar duração realizada","Programação adequada")))))))))</f>
        <v/>
      </c>
    </row>
    <row r="123">
      <c r="A123" s="14" t="n"/>
      <c r="B123" s="24" t="n"/>
      <c r="C123" s="25" t="n"/>
      <c r="D123" s="17" t="n"/>
      <c r="E123" s="27">
        <f>IF(OR($A123="",$C123=""),"",$C123)</f>
        <v/>
      </c>
      <c r="F123" s="27">
        <f>IF(OR($A123="",$E123="",$D123=""),"",IFERROR($E123+$D123/1440,""))</f>
        <v/>
      </c>
      <c r="G123" s="25" t="n"/>
      <c r="H123" s="10">
        <f>IF(OR($A123="",$F123="",$G123=""),"",IFERROR(ROUND(($G123-$F123)*1440,0),""))</f>
        <v/>
      </c>
      <c r="I123" s="14" t="n"/>
      <c r="J123" s="19" t="n"/>
      <c r="K123" s="19" t="n"/>
      <c r="L123" s="14" t="n"/>
      <c r="M123" s="14" t="n"/>
      <c r="N123" s="17" t="n"/>
      <c r="O123" s="10">
        <f>IF(OR($A123="",$D123="",$N123=""),"",IFERROR($N123-$D123,""))</f>
        <v/>
      </c>
      <c r="P123" s="9">
        <f>IF($A123="","",IF($M123="","Informar status",IF($M123='Parâmetros'!$A$16,"Sem ação",IF(OR($B123="",$C123="",$D123=""),"Informar dados da preparação",IF(AND($B123&lt;TODAY(),OR($M123='Parâmetros'!$A$13,$M123='Parâmetros'!$A$14)),"Conferir pendência",IF($G123="","Informar próximo horário",IF($F123&gt;$G123,"Conferir conflito",IF($H123&lt;'Parâmetros'!$B$6,"Conferir margem",IF(AND($M123='Parâmetros'!$A$15,$N123=""),"Informar duração realizada","Programação adequada")))))))))</f>
        <v/>
      </c>
    </row>
  </sheetData>
  <autoFilter ref="A3:P123"/>
  <mergeCells count="1">
    <mergeCell ref="A1:P1"/>
  </mergeCells>
  <conditionalFormatting sqref="A4:A123">
    <cfRule type="expression" priority="1" dxfId="0">
      <formula>AND($A4&lt;&gt;"",COUNTIF($A$4:$A$123,$A4)&gt;1)</formula>
    </cfRule>
  </conditionalFormatting>
  <conditionalFormatting sqref="H4:H123">
    <cfRule type="expression" priority="2" dxfId="0">
      <formula>AND(ISNUMBER($H4),$H4&lt;$X$9,$M4&lt;&gt;"Cancelada")</formula>
    </cfRule>
  </conditionalFormatting>
  <conditionalFormatting sqref="P4:P123">
    <cfRule type="expression" priority="3" dxfId="0">
      <formula>OR(LEFT($P4,8)="Conferir",LEFT($P4,8)="Informar")</formula>
    </cfRule>
    <cfRule type="expression" priority="4" dxfId="1">
      <formula>$P4="Programação adequada"</formula>
    </cfRule>
  </conditionalFormatting>
  <dataValidations count="7">
    <dataValidation sqref="A4:A123" showDropDown="0" showInputMessage="0" showErrorMessage="1" allowBlank="0" errorTitle="Código duplicado" error="Use um código não repetido ou deixe a célula vazia." type="custom">
      <formula1>OR(A4="",COUNTIF($A$4:$A$123,A4)=1)</formula1>
    </dataValidation>
    <dataValidation sqref="B4:B123" showDropDown="0" showInputMessage="1" showErrorMessage="1" allowBlank="0" errorTitle="Data fora do intervalo" error="Informe uma data entre um ano atrás e dois anos à frente." promptTitle="Data da preparação" prompt="Use uma data no formato DD/MM/AAAA." type="date" operator="between">
      <formula1>TODAY()-365</formula1>
      <formula2>TODAY()+730</formula2>
    </dataValidation>
    <dataValidation sqref="C4:C123" showDropDown="0" showInputMessage="0" showErrorMessage="1" allowBlank="0" errorTitle="Horário fora da jornada" error="Informe um horário dentro da jornada definida em Parâmetros." type="custom">
      <formula1>OR(C4="",AND(C4&gt;=$X$7,C4&lt;=$X$8))</formula1>
    </dataValidation>
    <dataValidation sqref="G4:G123" showDropDown="0" showInputMessage="0" showErrorMessage="1" allowBlank="0" errorTitle="Próximo horário inválido" error="O próximo horário deve estar dentro da jornada e não pode anteceder o fim atual." type="custom">
      <formula1>OR(G4="",AND(G4&gt;=$X$7,G4&lt;=$X$8,G4&gt;=C4))</formula1>
    </dataValidation>
    <dataValidation sqref="D4:D123" showDropDown="0" showInputMessage="0" showErrorMessage="1" allowBlank="0" errorTitle="Duração prevista inválida" error="Informe minutos inteiros dentro dos limites definidos em Parâmetros." type="whole" operator="between">
      <formula1>$X$10</formula1>
      <formula2>$X$11</formula2>
    </dataValidation>
    <dataValidation sqref="N4:N123" showDropDown="0" showInputMessage="0" showErrorMessage="1" allowBlank="0" errorTitle="Duração realizada inválida" error="Informe minutos inteiros dentro dos limites definidos em Parâmetros." type="whole" operator="between">
      <formula1>$X$10</formula1>
      <formula2>$X$11</formula2>
    </dataValidation>
    <dataValidation sqref="M4:M123" showDropDown="0" showInputMessage="1" showErrorMessage="1" allowBlank="0" errorTitle="Status inválido" error="Escolha um dos estados disponíveis na lista." promptTitle="Status" prompt="Selecione o estado atual da preparação." type="list">
      <formula1>$X$2:$X$5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F6DFE2"/>
    <outlinePr summaryBelow="1" summaryRight="1"/>
    <pageSetUpPr/>
  </sheetPr>
  <dimension ref="A1:C16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52" customWidth="1" min="3" max="3"/>
  </cols>
  <sheetData>
    <row r="1" ht="27" customHeight="1">
      <c r="A1" s="1" t="inlineStr">
        <is>
          <t>Parâmetros operacionais — modelo fictício</t>
        </is>
      </c>
    </row>
    <row r="2"/>
    <row r="3">
      <c r="A3" s="2" t="inlineStr">
        <is>
          <t>Parâmetro</t>
        </is>
      </c>
      <c r="B3" s="2" t="inlineStr">
        <is>
          <t>Valor</t>
        </is>
      </c>
      <c r="C3" s="2" t="inlineStr">
        <is>
          <t>Uso no cronograma</t>
        </is>
      </c>
    </row>
    <row r="4">
      <c r="A4" s="5" t="inlineStr">
        <is>
          <t>Início da jornada</t>
        </is>
      </c>
      <c r="B4" s="25" t="n">
        <v>0.3333333333333333</v>
      </c>
      <c r="C4" s="5" t="inlineStr">
        <is>
          <t>Limite inicial para horários informados</t>
        </is>
      </c>
    </row>
    <row r="5">
      <c r="A5" s="9" t="inlineStr">
        <is>
          <t>Fim da jornada</t>
        </is>
      </c>
      <c r="B5" s="25" t="n">
        <v>0.8333333333333334</v>
      </c>
      <c r="C5" s="9" t="inlineStr">
        <is>
          <t>Limite final para horários informados</t>
        </is>
      </c>
    </row>
    <row r="6">
      <c r="A6" s="5" t="inlineStr">
        <is>
          <t>Margem mínima (min)</t>
        </is>
      </c>
      <c r="B6" s="17" t="n">
        <v>5</v>
      </c>
      <c r="C6" s="5" t="inlineStr">
        <is>
          <t>Alerta quando a folga ficar abaixo deste limite</t>
        </is>
      </c>
    </row>
    <row r="7">
      <c r="A7" s="9" t="inlineStr">
        <is>
          <t>Duração mínima (min)</t>
        </is>
      </c>
      <c r="B7" s="17" t="n">
        <v>5</v>
      </c>
      <c r="C7" s="9" t="inlineStr">
        <is>
          <t>Menor duração aceita para preparação</t>
        </is>
      </c>
    </row>
    <row r="8">
      <c r="A8" s="5" t="inlineStr">
        <is>
          <t>Duração máxima (min)</t>
        </is>
      </c>
      <c r="B8" s="17" t="n">
        <v>90</v>
      </c>
      <c r="C8" s="5" t="inlineStr">
        <is>
          <t>Maior duração aceita para preparação</t>
        </is>
      </c>
    </row>
    <row r="9">
      <c r="A9" s="9" t="inlineStr">
        <is>
          <t>Horizonte do resumo (dias)</t>
        </is>
      </c>
      <c r="B9" s="17" t="n">
        <v>7</v>
      </c>
      <c r="C9" s="9" t="inlineStr">
        <is>
          <t>Período contado a partir da data atual</t>
        </is>
      </c>
    </row>
    <row r="10"/>
    <row r="11"/>
    <row r="12">
      <c r="A12" s="2" t="inlineStr">
        <is>
          <t>Estados disponíveis</t>
        </is>
      </c>
      <c r="B12" s="2" t="inlineStr">
        <is>
          <t>Descrição</t>
        </is>
      </c>
      <c r="C12" s="2" t="inlineStr">
        <is>
          <t>Uso</t>
        </is>
      </c>
    </row>
    <row r="13">
      <c r="A13" s="19" t="inlineStr">
        <is>
          <t>Planejada</t>
        </is>
      </c>
      <c r="B13" s="9" t="inlineStr">
        <is>
          <t>Preparação ainda não iniciada</t>
        </is>
      </c>
      <c r="C13" s="9" t="inlineStr">
        <is>
          <t>Lista editável usada na coluna Status</t>
        </is>
      </c>
    </row>
    <row r="14">
      <c r="A14" s="19" t="inlineStr">
        <is>
          <t>Em andamento</t>
        </is>
      </c>
      <c r="B14" s="5" t="inlineStr">
        <is>
          <t>Preparação iniciada e ainda não concluída</t>
        </is>
      </c>
      <c r="C14" s="5" t="inlineStr">
        <is>
          <t>Lista editável usada na coluna Status</t>
        </is>
      </c>
    </row>
    <row r="15">
      <c r="A15" s="19" t="inlineStr">
        <is>
          <t>Concluída</t>
        </is>
      </c>
      <c r="B15" s="9" t="inlineStr">
        <is>
          <t>Preparação encerrada</t>
        </is>
      </c>
      <c r="C15" s="9" t="inlineStr">
        <is>
          <t>Lista editável usada na coluna Status</t>
        </is>
      </c>
    </row>
    <row r="16">
      <c r="A16" s="19" t="inlineStr">
        <is>
          <t>Cancelada</t>
        </is>
      </c>
      <c r="B16" s="5" t="inlineStr">
        <is>
          <t>Registro retirado do cronograma</t>
        </is>
      </c>
      <c r="C16" s="5" t="inlineStr">
        <is>
          <t>Lista editável usada na coluna Status</t>
        </is>
      </c>
    </row>
  </sheetData>
  <mergeCells count="1">
    <mergeCell ref="A1:C1"/>
  </mergeCells>
  <conditionalFormatting sqref="B4:B5">
    <cfRule type="expression" priority="1" dxfId="0">
      <formula>$B$4&gt;=$B$5</formula>
    </cfRule>
  </conditionalFormatting>
  <conditionalFormatting sqref="B7:B8">
    <cfRule type="expression" priority="2" dxfId="0">
      <formula>$B$7&gt;$B$8</formula>
    </cfRule>
  </conditionalFormatting>
  <dataValidations count="4">
    <dataValidation sqref="B4:B5" showDropDown="0" showInputMessage="1" showErrorMessage="1" allowBlank="0" errorTitle="Horário inválido" error="Informe um horário válido." promptTitle="Horário" prompt="Informe um horário entre 00:00 e 23:59." type="time" operator="between">
      <formula1>0</formula1>
      <formula2>0.99999</formula2>
    </dataValidation>
    <dataValidation sqref="B6" showDropDown="0" showInputMessage="0" showErrorMessage="1" allowBlank="0" errorTitle="Margem inválida" error="Informe uma margem inteira entre 0 e 120 minutos." type="whole" operator="between">
      <formula1>0</formula1>
      <formula2>120</formula2>
    </dataValidation>
    <dataValidation sqref="B7:B8" showDropDown="0" showInputMessage="0" showErrorMessage="1" allowBlank="0" errorTitle="Duração inválida" error="Informe uma duração inteira entre 1 e 240 minutos." type="whole" operator="between">
      <formula1>1</formula1>
      <formula2>240</formula2>
    </dataValidation>
    <dataValidation sqref="B9" showDropDown="0" showInputMessage="0" showErrorMessage="1" allowBlank="0" errorTitle="Horizonte inválido" error="Informe um horizonte inteiro entre 1 e 90 dias." type="whole" operator="between">
      <formula1>1</formula1>
      <formula2>90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2026-09-09T13:00:58Z</dcterms:created>
  <dcterms:modified xmlns:dcterms="http://purl.org/dc/terms/" xmlns:xsi="http://www.w3.org/2001/XMLSchema-instance" xsi:type="dcterms:W3CDTF">2026-09-09T13:00:58+00:00Z</dcterms:modified>
</cp:coreProperties>
</file>