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'Registros'!$A$5:$K$105</definedName>
    <definedName name="_xlnm._FilterDatabase" localSheetId="2" hidden="1">'Parâmetros'!$A$5:$C$105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 &quot;min&quot;"/>
    <numFmt numFmtId="165" formatCode="0.0%"/>
    <numFmt numFmtId="166" formatCode="dd/mm/yyyy"/>
    <numFmt numFmtId="167" formatCode="0 &quot;min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65D6E"/>
      <sz val="9"/>
    </font>
    <font>
      <name val="Calibri"/>
      <b val="1"/>
      <color rgb="00FFFFFF"/>
      <sz val="10"/>
    </font>
    <font>
      <name val="Calibri"/>
      <color rgb="003D2A38"/>
      <sz val="10"/>
    </font>
    <font>
      <name val="Calibri"/>
      <b val="1"/>
      <color rgb="003D2A38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6DFE2"/>
      </patternFill>
    </fill>
    <fill>
      <patternFill patternType="solid">
        <fgColor rgb="00FFF7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2" fillId="4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Médias por serviço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'Resumo'!C15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'Resumo'!$A$16:$A$23</f>
            </numRef>
          </cat>
          <val>
            <numRef>
              <f>'Resumo'!$C$16:$C$23</f>
            </numRef>
          </val>
        </ser>
        <ser>
          <idx val="1"/>
          <order val="1"/>
          <tx>
            <strRef>
              <f>'Resumo'!D15</f>
            </strRef>
          </tx>
          <spPr>
            <a:solidFill xmlns:a="http://schemas.openxmlformats.org/drawingml/2006/main">
              <a:srgbClr val="351432"/>
            </a:solidFill>
            <a:ln xmlns:a="http://schemas.openxmlformats.org/drawingml/2006/main">
              <a:solidFill>
                <a:srgbClr val="351432"/>
              </a:solidFill>
              <a:prstDash val="solid"/>
            </a:ln>
          </spPr>
          <cat>
            <numRef>
              <f>'Resumo'!$A$16:$A$23</f>
            </numRef>
          </cat>
          <val>
            <numRef>
              <f>'Resumo'!$D$16:$D$23</f>
            </numRef>
          </val>
        </ser>
        <gapWidth val="5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Serviço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72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M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7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Controle de duração real dos serviços de beleza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1" t="n"/>
    </row>
    <row r="2">
      <c r="A2" s="2" t="inlineStr">
        <is>
          <t>Indicadores calculados a partir dos registros; exemplos, equipes e operações são fictícios.</t>
        </is>
      </c>
    </row>
    <row r="3"/>
    <row r="4" ht="27" customHeight="1">
      <c r="A4" s="3" t="inlineStr">
        <is>
          <t>Indicador</t>
        </is>
      </c>
      <c r="B4" s="3" t="inlineStr">
        <is>
          <t>Valor</t>
        </is>
      </c>
    </row>
    <row r="5">
      <c r="A5" s="4" t="inlineStr">
        <is>
          <t>Registros com duração realizada</t>
        </is>
      </c>
      <c r="B5" s="5">
        <f>COUNT(Registros!$F$6:$F$105)</f>
        <v/>
      </c>
    </row>
    <row r="6">
      <c r="A6" s="6" t="inlineStr">
        <is>
          <t>Duração média prevista</t>
        </is>
      </c>
      <c r="B6" s="32">
        <f>IFERROR(AVERAGE(Registros!$E$6:$E$105),"")</f>
        <v/>
      </c>
    </row>
    <row r="7">
      <c r="A7" s="4" t="inlineStr">
        <is>
          <t>Duração média realizada</t>
        </is>
      </c>
      <c r="B7" s="33">
        <f>IFERROR(AVERAGE(Registros!$F$6:$F$105),"")</f>
        <v/>
      </c>
    </row>
    <row r="8">
      <c r="A8" s="6" t="inlineStr">
        <is>
          <t>Desvio médio</t>
        </is>
      </c>
      <c r="B8" s="32">
        <f>IFERROR(AVERAGE(Registros!$G$6:$G$105),"")</f>
        <v/>
      </c>
    </row>
    <row r="9">
      <c r="A9" s="4" t="inlineStr">
        <is>
          <t>Percentual dentro da tolerância</t>
        </is>
      </c>
      <c r="B9" s="9">
        <f>IFERROR(COUNTIF(Registros!$I$6:$I$105,"Dentro da tolerância")/COUNT(Registros!$F$6:$F$105),"")</f>
        <v/>
      </c>
    </row>
    <row r="10">
      <c r="A10" s="6" t="inlineStr">
        <is>
          <t>Durações para conferir</t>
        </is>
      </c>
      <c r="B10" s="10">
        <f>COUNTIF(Registros!$I$6:$I$105,"Conferir duração")</f>
        <v/>
      </c>
    </row>
    <row r="11">
      <c r="A11" s="4" t="inlineStr">
        <is>
          <t>Registros pendentes</t>
        </is>
      </c>
      <c r="B11" s="5">
        <f>COUNTIF(Registros!$J$6:$J$105,"Pendente")</f>
        <v/>
      </c>
    </row>
    <row r="12">
      <c r="A12" s="6" t="inlineStr">
        <is>
          <t>Última data registrada</t>
        </is>
      </c>
      <c r="B12" s="34">
        <f>IF(COUNT(Registros!$B$6:$B$105)=0,"",MAX(Registros!$B$6:$B$105))</f>
        <v/>
      </c>
    </row>
    <row r="13"/>
    <row r="14"/>
    <row r="15" ht="31" customHeight="1">
      <c r="A15" s="3" t="inlineStr">
        <is>
          <t>Serviço</t>
        </is>
      </c>
      <c r="B15" s="3" t="inlineStr">
        <is>
          <t>Registros</t>
        </is>
      </c>
      <c r="C15" s="3" t="inlineStr">
        <is>
          <t>Prevista média</t>
        </is>
      </c>
      <c r="D15" s="3" t="inlineStr">
        <is>
          <t>Realizada média</t>
        </is>
      </c>
      <c r="E15" s="3" t="inlineStr">
        <is>
          <t>Desvio médio</t>
        </is>
      </c>
    </row>
    <row r="16">
      <c r="A16" s="6">
        <f>IF('Parâmetros'!A6="","",'Parâmetros'!A6)</f>
        <v/>
      </c>
      <c r="B16" s="12">
        <f>IF(A16="","",COUNTIF(Registros!$C$6:$C$105,A16))</f>
        <v/>
      </c>
      <c r="C16" s="35">
        <f>IF(A16="","",IFERROR(SUMIF(Registros!$C$6:$C$105,A16,Registros!$E$6:$E$105)/COUNTIFS(Registros!$C$6:$C$105,A16,Registros!$E$6:$E$105,"&gt;0"),""))</f>
        <v/>
      </c>
      <c r="D16" s="35">
        <f>IF(A16="","",IFERROR(SUMIF(Registros!$C$6:$C$105,A16,Registros!$F$6:$F$105)/COUNTIFS(Registros!$C$6:$C$105,A16,Registros!$F$6:$F$105,"&gt;0"),""))</f>
        <v/>
      </c>
      <c r="E16" s="35">
        <f>IF(OR(C16="",D16=""),"",D16-C16)</f>
        <v/>
      </c>
    </row>
    <row r="17">
      <c r="A17" s="4">
        <f>IF('Parâmetros'!A7="","",'Parâmetros'!A7)</f>
        <v/>
      </c>
      <c r="B17" s="14">
        <f>IF(A17="","",COUNTIF(Registros!$C$6:$C$105,A17))</f>
        <v/>
      </c>
      <c r="C17" s="36">
        <f>IF(A17="","",IFERROR(SUMIF(Registros!$C$6:$C$105,A17,Registros!$E$6:$E$105)/COUNTIFS(Registros!$C$6:$C$105,A17,Registros!$E$6:$E$105,"&gt;0"),""))</f>
        <v/>
      </c>
      <c r="D17" s="36">
        <f>IF(A17="","",IFERROR(SUMIF(Registros!$C$6:$C$105,A17,Registros!$F$6:$F$105)/COUNTIFS(Registros!$C$6:$C$105,A17,Registros!$F$6:$F$105,"&gt;0"),""))</f>
        <v/>
      </c>
      <c r="E17" s="36">
        <f>IF(OR(C17="",D17=""),"",D17-C17)</f>
        <v/>
      </c>
    </row>
    <row r="18">
      <c r="A18" s="6">
        <f>IF('Parâmetros'!A8="","",'Parâmetros'!A8)</f>
        <v/>
      </c>
      <c r="B18" s="12">
        <f>IF(A18="","",COUNTIF(Registros!$C$6:$C$105,A18))</f>
        <v/>
      </c>
      <c r="C18" s="35">
        <f>IF(A18="","",IFERROR(SUMIF(Registros!$C$6:$C$105,A18,Registros!$E$6:$E$105)/COUNTIFS(Registros!$C$6:$C$105,A18,Registros!$E$6:$E$105,"&gt;0"),""))</f>
        <v/>
      </c>
      <c r="D18" s="35">
        <f>IF(A18="","",IFERROR(SUMIF(Registros!$C$6:$C$105,A18,Registros!$F$6:$F$105)/COUNTIFS(Registros!$C$6:$C$105,A18,Registros!$F$6:$F$105,"&gt;0"),""))</f>
        <v/>
      </c>
      <c r="E18" s="35">
        <f>IF(OR(C18="",D18=""),"",D18-C18)</f>
        <v/>
      </c>
    </row>
    <row r="19">
      <c r="A19" s="4">
        <f>IF('Parâmetros'!A9="","",'Parâmetros'!A9)</f>
        <v/>
      </c>
      <c r="B19" s="14">
        <f>IF(A19="","",COUNTIF(Registros!$C$6:$C$105,A19))</f>
        <v/>
      </c>
      <c r="C19" s="36">
        <f>IF(A19="","",IFERROR(SUMIF(Registros!$C$6:$C$105,A19,Registros!$E$6:$E$105)/COUNTIFS(Registros!$C$6:$C$105,A19,Registros!$E$6:$E$105,"&gt;0"),""))</f>
        <v/>
      </c>
      <c r="D19" s="36">
        <f>IF(A19="","",IFERROR(SUMIF(Registros!$C$6:$C$105,A19,Registros!$F$6:$F$105)/COUNTIFS(Registros!$C$6:$C$105,A19,Registros!$F$6:$F$105,"&gt;0"),""))</f>
        <v/>
      </c>
      <c r="E19" s="36">
        <f>IF(OR(C19="",D19=""),"",D19-C19)</f>
        <v/>
      </c>
    </row>
    <row r="20">
      <c r="A20" s="6">
        <f>IF('Parâmetros'!A10="","",'Parâmetros'!A10)</f>
        <v/>
      </c>
      <c r="B20" s="12">
        <f>IF(A20="","",COUNTIF(Registros!$C$6:$C$105,A20))</f>
        <v/>
      </c>
      <c r="C20" s="35">
        <f>IF(A20="","",IFERROR(SUMIF(Registros!$C$6:$C$105,A20,Registros!$E$6:$E$105)/COUNTIFS(Registros!$C$6:$C$105,A20,Registros!$E$6:$E$105,"&gt;0"),""))</f>
        <v/>
      </c>
      <c r="D20" s="35">
        <f>IF(A20="","",IFERROR(SUMIF(Registros!$C$6:$C$105,A20,Registros!$F$6:$F$105)/COUNTIFS(Registros!$C$6:$C$105,A20,Registros!$F$6:$F$105,"&gt;0"),""))</f>
        <v/>
      </c>
      <c r="E20" s="35">
        <f>IF(OR(C20="",D20=""),"",D20-C20)</f>
        <v/>
      </c>
    </row>
    <row r="21">
      <c r="A21" s="4">
        <f>IF('Parâmetros'!A11="","",'Parâmetros'!A11)</f>
        <v/>
      </c>
      <c r="B21" s="14">
        <f>IF(A21="","",COUNTIF(Registros!$C$6:$C$105,A21))</f>
        <v/>
      </c>
      <c r="C21" s="36">
        <f>IF(A21="","",IFERROR(SUMIF(Registros!$C$6:$C$105,A21,Registros!$E$6:$E$105)/COUNTIFS(Registros!$C$6:$C$105,A21,Registros!$E$6:$E$105,"&gt;0"),""))</f>
        <v/>
      </c>
      <c r="D21" s="36">
        <f>IF(A21="","",IFERROR(SUMIF(Registros!$C$6:$C$105,A21,Registros!$F$6:$F$105)/COUNTIFS(Registros!$C$6:$C$105,A21,Registros!$F$6:$F$105,"&gt;0"),""))</f>
        <v/>
      </c>
      <c r="E21" s="36">
        <f>IF(OR(C21="",D21=""),"",D21-C21)</f>
        <v/>
      </c>
    </row>
    <row r="22">
      <c r="A22" s="6">
        <f>IF('Parâmetros'!A12="","",'Parâmetros'!A12)</f>
        <v/>
      </c>
      <c r="B22" s="12">
        <f>IF(A22="","",COUNTIF(Registros!$C$6:$C$105,A22))</f>
        <v/>
      </c>
      <c r="C22" s="35">
        <f>IF(A22="","",IFERROR(SUMIF(Registros!$C$6:$C$105,A22,Registros!$E$6:$E$105)/COUNTIFS(Registros!$C$6:$C$105,A22,Registros!$E$6:$E$105,"&gt;0"),""))</f>
        <v/>
      </c>
      <c r="D22" s="35">
        <f>IF(A22="","",IFERROR(SUMIF(Registros!$C$6:$C$105,A22,Registros!$F$6:$F$105)/COUNTIFS(Registros!$C$6:$C$105,A22,Registros!$F$6:$F$105,"&gt;0"),""))</f>
        <v/>
      </c>
      <c r="E22" s="35">
        <f>IF(OR(C22="",D22=""),"",D22-C22)</f>
        <v/>
      </c>
    </row>
    <row r="23">
      <c r="A23" s="4">
        <f>IF('Parâmetros'!A13="","",'Parâmetros'!A13)</f>
        <v/>
      </c>
      <c r="B23" s="14">
        <f>IF(A23="","",COUNTIF(Registros!$C$6:$C$105,A23))</f>
        <v/>
      </c>
      <c r="C23" s="36">
        <f>IF(A23="","",IFERROR(SUMIF(Registros!$C$6:$C$105,A23,Registros!$E$6:$E$105)/COUNTIFS(Registros!$C$6:$C$105,A23,Registros!$E$6:$E$105,"&gt;0"),""))</f>
        <v/>
      </c>
      <c r="D23" s="36">
        <f>IF(A23="","",IFERROR(SUMIF(Registros!$C$6:$C$105,A23,Registros!$F$6:$F$105)/COUNTIFS(Registros!$C$6:$C$105,A23,Registros!$F$6:$F$105,"&gt;0"),""))</f>
        <v/>
      </c>
      <c r="E23" s="36">
        <f>IF(OR(C23="",D23=""),"",D23-C23)</f>
        <v/>
      </c>
    </row>
  </sheetData>
  <mergeCells count="1">
    <mergeCell ref="A1:M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51432"/>
    <outlinePr summaryBelow="1" summaryRight="1"/>
    <pageSetUpPr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7" customWidth="1" min="3" max="3"/>
    <col width="20" customWidth="1" min="4" max="4"/>
    <col width="15" customWidth="1" min="5" max="5"/>
    <col width="16" customWidth="1" min="6" max="6"/>
    <col width="14" customWidth="1" min="7" max="7"/>
    <col width="13" customWidth="1" min="8" max="8"/>
    <col width="23" customWidth="1" min="9" max="9"/>
    <col width="15" customWidth="1" min="10" max="10"/>
    <col width="43" customWidth="1" min="11" max="11"/>
  </cols>
  <sheetData>
    <row r="1" ht="27" customHeight="1">
      <c r="A1" s="1" t="inlineStr">
        <is>
          <t>Registros de duração realizada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>
      <c r="A2" s="2" t="inlineStr">
        <is>
          <t>Registre a duração realizada em minutos e confira os alertas de comparação.</t>
        </is>
      </c>
    </row>
    <row r="3">
      <c r="A3" s="16" t="inlineStr">
        <is>
          <t>Células rosa são editáveis; os demais campos são calculados.</t>
        </is>
      </c>
    </row>
    <row r="4"/>
    <row r="5" ht="34" customHeight="1">
      <c r="A5" s="3" t="inlineStr">
        <is>
          <t>Registro</t>
        </is>
      </c>
      <c r="B5" s="3" t="inlineStr">
        <is>
          <t>Data</t>
        </is>
      </c>
      <c r="C5" s="3" t="inlineStr">
        <is>
          <t>Serviço</t>
        </is>
      </c>
      <c r="D5" s="3" t="inlineStr">
        <is>
          <t>Equipe / estação</t>
        </is>
      </c>
      <c r="E5" s="3" t="inlineStr">
        <is>
          <t>Prevista (min)</t>
        </is>
      </c>
      <c r="F5" s="3" t="inlineStr">
        <is>
          <t>Realizada (min)</t>
        </is>
      </c>
      <c r="G5" s="3" t="inlineStr">
        <is>
          <t>Desvio (min)</t>
        </is>
      </c>
      <c r="H5" s="3" t="inlineStr">
        <is>
          <t>Desvio (%)</t>
        </is>
      </c>
      <c r="I5" s="3" t="inlineStr">
        <is>
          <t>Resultado</t>
        </is>
      </c>
      <c r="J5" s="3" t="inlineStr">
        <is>
          <t>Estado</t>
        </is>
      </c>
      <c r="K5" s="3" t="inlineStr">
        <is>
          <t>Observação</t>
        </is>
      </c>
    </row>
    <row r="6">
      <c r="A6" s="17" t="inlineStr">
        <is>
          <t>R-0001</t>
        </is>
      </c>
      <c r="B6" s="37" t="n">
        <v>46256</v>
      </c>
      <c r="C6" s="17" t="inlineStr">
        <is>
          <t>Corte Essencial</t>
        </is>
      </c>
      <c r="D6" s="17" t="inlineStr">
        <is>
          <t>Equipe Aurora</t>
        </is>
      </c>
      <c r="E6" s="38">
        <f>IF(C6="","",IFERROR(VLOOKUP(C6,'Parâmetros'!$A$6:$C$105,2,FALSE),""))</f>
        <v/>
      </c>
      <c r="F6" s="39" t="n">
        <v>48</v>
      </c>
      <c r="G6" s="38">
        <f>IF(OR(E6="",F6=""),"",F6-E6)</f>
        <v/>
      </c>
      <c r="H6" s="21">
        <f>IF(OR(E6="",F6=""),"",IFERROR((F6-E6)/E6,""))</f>
        <v/>
      </c>
      <c r="I6" s="22">
        <f>IF(OR(C6="",F6=""),"",IF(E6="","Conferir cadastro",IFERROR(IF(ABS(H6)&lt;=VLOOKUP(C6,'Parâmetros'!$A$6:$C$105,3,FALSE),"Dentro da tolerância","Conferir duração"),"Conferir cadastro")))</f>
        <v/>
      </c>
      <c r="J6" s="23" t="inlineStr">
        <is>
          <t>Conferido</t>
        </is>
      </c>
      <c r="K6" s="24" t="inlineStr">
        <is>
          <t>Tempo conferido ao final do serviço.</t>
        </is>
      </c>
    </row>
    <row r="7">
      <c r="A7" s="17" t="inlineStr">
        <is>
          <t>R-0002</t>
        </is>
      </c>
      <c r="B7" s="37" t="n">
        <v>46258</v>
      </c>
      <c r="C7" s="17" t="inlineStr">
        <is>
          <t>Escova Clássica</t>
        </is>
      </c>
      <c r="D7" s="17" t="inlineStr">
        <is>
          <t>Equipe Brisa</t>
        </is>
      </c>
      <c r="E7" s="40">
        <f>IF(C7="","",IFERROR(VLOOKUP(C7,'Parâmetros'!$A$6:$C$105,2,FALSE),""))</f>
        <v/>
      </c>
      <c r="F7" s="39" t="n">
        <v>59</v>
      </c>
      <c r="G7" s="40">
        <f>IF(OR(E7="",F7=""),"",F7-E7)</f>
        <v/>
      </c>
      <c r="H7" s="26">
        <f>IF(OR(E7="",F7=""),"",IFERROR((F7-E7)/E7,""))</f>
        <v/>
      </c>
      <c r="I7" s="27">
        <f>IF(OR(C7="",F7=""),"",IF(E7="","Conferir cadastro",IFERROR(IF(ABS(H7)&lt;=VLOOKUP(C7,'Parâmetros'!$A$6:$C$105,3,FALSE),"Dentro da tolerância","Conferir duração"),"Conferir cadastro")))</f>
        <v/>
      </c>
      <c r="J7" s="23" t="inlineStr">
        <is>
          <t>Revisar</t>
        </is>
      </c>
      <c r="K7" s="24" t="inlineStr">
        <is>
          <t>Conferir o tempo de preparação da estação.</t>
        </is>
      </c>
    </row>
    <row r="8">
      <c r="A8" s="17" t="inlineStr">
        <is>
          <t>R-0003</t>
        </is>
      </c>
      <c r="B8" s="37" t="n">
        <v>46260</v>
      </c>
      <c r="C8" s="17" t="inlineStr">
        <is>
          <t>Manicure Tradicional</t>
        </is>
      </c>
      <c r="D8" s="17" t="inlineStr">
        <is>
          <t>Equipe Coral</t>
        </is>
      </c>
      <c r="E8" s="38">
        <f>IF(C8="","",IFERROR(VLOOKUP(C8,'Parâmetros'!$A$6:$C$105,2,FALSE),""))</f>
        <v/>
      </c>
      <c r="F8" s="39" t="n">
        <v>38</v>
      </c>
      <c r="G8" s="38">
        <f>IF(OR(E8="",F8=""),"",F8-E8)</f>
        <v/>
      </c>
      <c r="H8" s="21">
        <f>IF(OR(E8="",F8=""),"",IFERROR((F8-E8)/E8,""))</f>
        <v/>
      </c>
      <c r="I8" s="22">
        <f>IF(OR(C8="",F8=""),"",IF(E8="","Conferir cadastro",IFERROR(IF(ABS(H8)&lt;=VLOOKUP(C8,'Parâmetros'!$A$6:$C$105,3,FALSE),"Dentro da tolerância","Conferir duração"),"Conferir cadastro")))</f>
        <v/>
      </c>
      <c r="J8" s="23" t="inlineStr">
        <is>
          <t>Conferido</t>
        </is>
      </c>
      <c r="K8" s="24" t="inlineStr">
        <is>
          <t>Fluxo realizado conforme o planejamento.</t>
        </is>
      </c>
    </row>
    <row r="9">
      <c r="A9" s="17" t="inlineStr">
        <is>
          <t>R-0004</t>
        </is>
      </c>
      <c r="B9" s="37" t="n">
        <v>46262</v>
      </c>
      <c r="C9" s="17" t="inlineStr">
        <is>
          <t>Pedicure Tradicional</t>
        </is>
      </c>
      <c r="D9" s="17" t="inlineStr">
        <is>
          <t>Equipe Aurora</t>
        </is>
      </c>
      <c r="E9" s="40">
        <f>IF(C9="","",IFERROR(VLOOKUP(C9,'Parâmetros'!$A$6:$C$105,2,FALSE),""))</f>
        <v/>
      </c>
      <c r="F9" s="39" t="n">
        <v>61</v>
      </c>
      <c r="G9" s="40">
        <f>IF(OR(E9="",F9=""),"",F9-E9)</f>
        <v/>
      </c>
      <c r="H9" s="26">
        <f>IF(OR(E9="",F9=""),"",IFERROR((F9-E9)/E9,""))</f>
        <v/>
      </c>
      <c r="I9" s="27">
        <f>IF(OR(C9="",F9=""),"",IF(E9="","Conferir cadastro",IFERROR(IF(ABS(H9)&lt;=VLOOKUP(C9,'Parâmetros'!$A$6:$C$105,3,FALSE),"Dentro da tolerância","Conferir duração"),"Conferir cadastro")))</f>
        <v/>
      </c>
      <c r="J9" s="23" t="inlineStr">
        <is>
          <t>Revisar</t>
        </is>
      </c>
      <c r="K9" s="24" t="inlineStr">
        <is>
          <t>Conferir a sequência das etapas.</t>
        </is>
      </c>
    </row>
    <row r="10">
      <c r="A10" s="17" t="inlineStr">
        <is>
          <t>R-0005</t>
        </is>
      </c>
      <c r="B10" s="37" t="n">
        <v>46264</v>
      </c>
      <c r="C10" s="17" t="inlineStr">
        <is>
          <t>Hidratação Capilar</t>
        </is>
      </c>
      <c r="D10" s="17" t="inlineStr">
        <is>
          <t>Equipe Brisa</t>
        </is>
      </c>
      <c r="E10" s="38">
        <f>IF(C10="","",IFERROR(VLOOKUP(C10,'Parâmetros'!$A$6:$C$105,2,FALSE),""))</f>
        <v/>
      </c>
      <c r="F10" s="39" t="n">
        <v>60</v>
      </c>
      <c r="G10" s="38">
        <f>IF(OR(E10="",F10=""),"",F10-E10)</f>
        <v/>
      </c>
      <c r="H10" s="21">
        <f>IF(OR(E10="",F10=""),"",IFERROR((F10-E10)/E10,""))</f>
        <v/>
      </c>
      <c r="I10" s="22">
        <f>IF(OR(C10="",F10=""),"",IF(E10="","Conferir cadastro",IFERROR(IF(ABS(H10)&lt;=VLOOKUP(C10,'Parâmetros'!$A$6:$C$105,3,FALSE),"Dentro da tolerância","Conferir duração"),"Conferir cadastro")))</f>
        <v/>
      </c>
      <c r="J10" s="23" t="inlineStr">
        <is>
          <t>Conferido</t>
        </is>
      </c>
      <c r="K10" s="24" t="inlineStr">
        <is>
          <t>Duração próxima da referência.</t>
        </is>
      </c>
    </row>
    <row r="11">
      <c r="A11" s="17" t="inlineStr">
        <is>
          <t>R-0006</t>
        </is>
      </c>
      <c r="B11" s="37" t="n">
        <v>46266</v>
      </c>
      <c r="C11" s="17" t="inlineStr">
        <is>
          <t>Design de Sobrancelhas</t>
        </is>
      </c>
      <c r="D11" s="17" t="inlineStr">
        <is>
          <t>Equipe Coral</t>
        </is>
      </c>
      <c r="E11" s="40">
        <f>IF(C11="","",IFERROR(VLOOKUP(C11,'Parâmetros'!$A$6:$C$105,2,FALSE),""))</f>
        <v/>
      </c>
      <c r="F11" s="39" t="n">
        <v>27</v>
      </c>
      <c r="G11" s="40">
        <f>IF(OR(E11="",F11=""),"",F11-E11)</f>
        <v/>
      </c>
      <c r="H11" s="26">
        <f>IF(OR(E11="",F11=""),"",IFERROR((F11-E11)/E11,""))</f>
        <v/>
      </c>
      <c r="I11" s="27">
        <f>IF(OR(C11="",F11=""),"",IF(E11="","Conferir cadastro",IFERROR(IF(ABS(H11)&lt;=VLOOKUP(C11,'Parâmetros'!$A$6:$C$105,3,FALSE),"Dentro da tolerância","Conferir duração"),"Conferir cadastro")))</f>
        <v/>
      </c>
      <c r="J11" s="23" t="inlineStr">
        <is>
          <t>Conferido</t>
        </is>
      </c>
      <c r="K11" s="24" t="inlineStr">
        <is>
          <t>Atendimento concluído antes da referência.</t>
        </is>
      </c>
    </row>
    <row r="12">
      <c r="A12" s="17" t="inlineStr">
        <is>
          <t>R-0007</t>
        </is>
      </c>
      <c r="B12" s="37" t="n">
        <v>46268</v>
      </c>
      <c r="C12" s="17" t="inlineStr">
        <is>
          <t>Barba Tradicional</t>
        </is>
      </c>
      <c r="D12" s="17" t="inlineStr">
        <is>
          <t>Equipe Aurora</t>
        </is>
      </c>
      <c r="E12" s="38">
        <f>IF(C12="","",IFERROR(VLOOKUP(C12,'Parâmetros'!$A$6:$C$105,2,FALSE),""))</f>
        <v/>
      </c>
      <c r="F12" s="39" t="n">
        <v>42</v>
      </c>
      <c r="G12" s="38">
        <f>IF(OR(E12="",F12=""),"",F12-E12)</f>
        <v/>
      </c>
      <c r="H12" s="21">
        <f>IF(OR(E12="",F12=""),"",IFERROR((F12-E12)/E12,""))</f>
        <v/>
      </c>
      <c r="I12" s="22">
        <f>IF(OR(C12="",F12=""),"",IF(E12="","Conferir cadastro",IFERROR(IF(ABS(H12)&lt;=VLOOKUP(C12,'Parâmetros'!$A$6:$C$105,3,FALSE),"Dentro da tolerância","Conferir duração"),"Conferir cadastro")))</f>
        <v/>
      </c>
      <c r="J12" s="23" t="inlineStr">
        <is>
          <t>Revisar</t>
        </is>
      </c>
      <c r="K12" s="24" t="inlineStr">
        <is>
          <t>Conferir a organização dos materiais.</t>
        </is>
      </c>
    </row>
    <row r="13">
      <c r="A13" s="17" t="inlineStr">
        <is>
          <t>R-0008</t>
        </is>
      </c>
      <c r="B13" s="37" t="n">
        <v>46270</v>
      </c>
      <c r="C13" s="17" t="inlineStr">
        <is>
          <t>Esmaltação em Gel</t>
        </is>
      </c>
      <c r="D13" s="17" t="inlineStr">
        <is>
          <t>Equipe Brisa</t>
        </is>
      </c>
      <c r="E13" s="40">
        <f>IF(C13="","",IFERROR(VLOOKUP(C13,'Parâmetros'!$A$6:$C$105,2,FALSE),""))</f>
        <v/>
      </c>
      <c r="F13" s="39" t="n">
        <v>51</v>
      </c>
      <c r="G13" s="40">
        <f>IF(OR(E13="",F13=""),"",F13-E13)</f>
        <v/>
      </c>
      <c r="H13" s="26">
        <f>IF(OR(E13="",F13=""),"",IFERROR((F13-E13)/E13,""))</f>
        <v/>
      </c>
      <c r="I13" s="27">
        <f>IF(OR(C13="",F13=""),"",IF(E13="","Conferir cadastro",IFERROR(IF(ABS(H13)&lt;=VLOOKUP(C13,'Parâmetros'!$A$6:$C$105,3,FALSE),"Dentro da tolerância","Conferir duração"),"Conferir cadastro")))</f>
        <v/>
      </c>
      <c r="J13" s="23" t="inlineStr">
        <is>
          <t>Conferido</t>
        </is>
      </c>
      <c r="K13" s="24" t="inlineStr">
        <is>
          <t>Duração dentro da faixa esperada.</t>
        </is>
      </c>
    </row>
    <row r="14">
      <c r="A14" s="17" t="inlineStr">
        <is>
          <t>R-0009</t>
        </is>
      </c>
      <c r="B14" s="37" t="n">
        <v>46272</v>
      </c>
      <c r="C14" s="17" t="inlineStr">
        <is>
          <t>Corte Essencial</t>
        </is>
      </c>
      <c r="D14" s="17" t="inlineStr">
        <is>
          <t>Equipe Coral</t>
        </is>
      </c>
      <c r="E14" s="38">
        <f>IF(C14="","",IFERROR(VLOOKUP(C14,'Parâmetros'!$A$6:$C$105,2,FALSE),""))</f>
        <v/>
      </c>
      <c r="F14" s="39" t="n">
        <v>44</v>
      </c>
      <c r="G14" s="38">
        <f>IF(OR(E14="",F14=""),"",F14-E14)</f>
        <v/>
      </c>
      <c r="H14" s="21">
        <f>IF(OR(E14="",F14=""),"",IFERROR((F14-E14)/E14,""))</f>
        <v/>
      </c>
      <c r="I14" s="22">
        <f>IF(OR(C14="",F14=""),"",IF(E14="","Conferir cadastro",IFERROR(IF(ABS(H14)&lt;=VLOOKUP(C14,'Parâmetros'!$A$6:$C$105,3,FALSE),"Dentro da tolerância","Conferir duração"),"Conferir cadastro")))</f>
        <v/>
      </c>
      <c r="J14" s="23" t="inlineStr">
        <is>
          <t>Conferido</t>
        </is>
      </c>
      <c r="K14" s="24" t="inlineStr">
        <is>
          <t>Registro usado para comparação interna.</t>
        </is>
      </c>
    </row>
    <row r="15">
      <c r="A15" s="17" t="inlineStr">
        <is>
          <t>R-0010</t>
        </is>
      </c>
      <c r="B15" s="37" t="n">
        <v>46274</v>
      </c>
      <c r="C15" s="17" t="inlineStr">
        <is>
          <t>Manicure Tradicional</t>
        </is>
      </c>
      <c r="D15" s="17" t="inlineStr">
        <is>
          <t>Equipe Aurora</t>
        </is>
      </c>
      <c r="E15" s="40">
        <f>IF(C15="","",IFERROR(VLOOKUP(C15,'Parâmetros'!$A$6:$C$105,2,FALSE),""))</f>
        <v/>
      </c>
      <c r="F15" s="39" t="n">
        <v>49</v>
      </c>
      <c r="G15" s="40">
        <f>IF(OR(E15="",F15=""),"",F15-E15)</f>
        <v/>
      </c>
      <c r="H15" s="26">
        <f>IF(OR(E15="",F15=""),"",IFERROR((F15-E15)/E15,""))</f>
        <v/>
      </c>
      <c r="I15" s="27">
        <f>IF(OR(C15="",F15=""),"",IF(E15="","Conferir cadastro",IFERROR(IF(ABS(H15)&lt;=VLOOKUP(C15,'Parâmetros'!$A$6:$C$105,3,FALSE),"Dentro da tolerância","Conferir duração"),"Conferir cadastro")))</f>
        <v/>
      </c>
      <c r="J15" s="23" t="inlineStr">
        <is>
          <t>Pendente</t>
        </is>
      </c>
      <c r="K15" s="24" t="inlineStr">
        <is>
          <t>Conferir duração antes de encerrar o registro.</t>
        </is>
      </c>
    </row>
    <row r="16">
      <c r="A16" s="17" t="n"/>
      <c r="B16" s="37" t="n"/>
      <c r="C16" s="17" t="n"/>
      <c r="D16" s="17" t="n"/>
      <c r="E16" s="38">
        <f>IF(C16="","",IFERROR(VLOOKUP(C16,'Parâmetros'!$A$6:$C$105,2,FALSE),""))</f>
        <v/>
      </c>
      <c r="F16" s="39" t="n"/>
      <c r="G16" s="38">
        <f>IF(OR(E16="",F16=""),"",F16-E16)</f>
        <v/>
      </c>
      <c r="H16" s="21">
        <f>IF(OR(E16="",F16=""),"",IFERROR((F16-E16)/E16,""))</f>
        <v/>
      </c>
      <c r="I16" s="22">
        <f>IF(OR(C16="",F16=""),"",IF(E16="","Conferir cadastro",IFERROR(IF(ABS(H16)&lt;=VLOOKUP(C16,'Parâmetros'!$A$6:$C$105,3,FALSE),"Dentro da tolerância","Conferir duração"),"Conferir cadastro")))</f>
        <v/>
      </c>
      <c r="J16" s="23" t="n"/>
      <c r="K16" s="24" t="n"/>
    </row>
    <row r="17">
      <c r="A17" s="17" t="n"/>
      <c r="B17" s="37" t="n"/>
      <c r="C17" s="17" t="n"/>
      <c r="D17" s="17" t="n"/>
      <c r="E17" s="40">
        <f>IF(C17="","",IFERROR(VLOOKUP(C17,'Parâmetros'!$A$6:$C$105,2,FALSE),""))</f>
        <v/>
      </c>
      <c r="F17" s="39" t="n"/>
      <c r="G17" s="40">
        <f>IF(OR(E17="",F17=""),"",F17-E17)</f>
        <v/>
      </c>
      <c r="H17" s="26">
        <f>IF(OR(E17="",F17=""),"",IFERROR((F17-E17)/E17,""))</f>
        <v/>
      </c>
      <c r="I17" s="27">
        <f>IF(OR(C17="",F17=""),"",IF(E17="","Conferir cadastro",IFERROR(IF(ABS(H17)&lt;=VLOOKUP(C17,'Parâmetros'!$A$6:$C$105,3,FALSE),"Dentro da tolerância","Conferir duração"),"Conferir cadastro")))</f>
        <v/>
      </c>
      <c r="J17" s="23" t="n"/>
      <c r="K17" s="24" t="n"/>
    </row>
    <row r="18">
      <c r="A18" s="17" t="n"/>
      <c r="B18" s="37" t="n"/>
      <c r="C18" s="17" t="n"/>
      <c r="D18" s="17" t="n"/>
      <c r="E18" s="38">
        <f>IF(C18="","",IFERROR(VLOOKUP(C18,'Parâmetros'!$A$6:$C$105,2,FALSE),""))</f>
        <v/>
      </c>
      <c r="F18" s="39" t="n"/>
      <c r="G18" s="38">
        <f>IF(OR(E18="",F18=""),"",F18-E18)</f>
        <v/>
      </c>
      <c r="H18" s="21">
        <f>IF(OR(E18="",F18=""),"",IFERROR((F18-E18)/E18,""))</f>
        <v/>
      </c>
      <c r="I18" s="22">
        <f>IF(OR(C18="",F18=""),"",IF(E18="","Conferir cadastro",IFERROR(IF(ABS(H18)&lt;=VLOOKUP(C18,'Parâmetros'!$A$6:$C$105,3,FALSE),"Dentro da tolerância","Conferir duração"),"Conferir cadastro")))</f>
        <v/>
      </c>
      <c r="J18" s="23" t="n"/>
      <c r="K18" s="24" t="n"/>
    </row>
    <row r="19">
      <c r="A19" s="17" t="n"/>
      <c r="B19" s="37" t="n"/>
      <c r="C19" s="17" t="n"/>
      <c r="D19" s="17" t="n"/>
      <c r="E19" s="40">
        <f>IF(C19="","",IFERROR(VLOOKUP(C19,'Parâmetros'!$A$6:$C$105,2,FALSE),""))</f>
        <v/>
      </c>
      <c r="F19" s="39" t="n"/>
      <c r="G19" s="40">
        <f>IF(OR(E19="",F19=""),"",F19-E19)</f>
        <v/>
      </c>
      <c r="H19" s="26">
        <f>IF(OR(E19="",F19=""),"",IFERROR((F19-E19)/E19,""))</f>
        <v/>
      </c>
      <c r="I19" s="27">
        <f>IF(OR(C19="",F19=""),"",IF(E19="","Conferir cadastro",IFERROR(IF(ABS(H19)&lt;=VLOOKUP(C19,'Parâmetros'!$A$6:$C$105,3,FALSE),"Dentro da tolerância","Conferir duração"),"Conferir cadastro")))</f>
        <v/>
      </c>
      <c r="J19" s="23" t="n"/>
      <c r="K19" s="24" t="n"/>
    </row>
    <row r="20">
      <c r="A20" s="17" t="n"/>
      <c r="B20" s="37" t="n"/>
      <c r="C20" s="17" t="n"/>
      <c r="D20" s="17" t="n"/>
      <c r="E20" s="38">
        <f>IF(C20="","",IFERROR(VLOOKUP(C20,'Parâmetros'!$A$6:$C$105,2,FALSE),""))</f>
        <v/>
      </c>
      <c r="F20" s="39" t="n"/>
      <c r="G20" s="38">
        <f>IF(OR(E20="",F20=""),"",F20-E20)</f>
        <v/>
      </c>
      <c r="H20" s="21">
        <f>IF(OR(E20="",F20=""),"",IFERROR((F20-E20)/E20,""))</f>
        <v/>
      </c>
      <c r="I20" s="22">
        <f>IF(OR(C20="",F20=""),"",IF(E20="","Conferir cadastro",IFERROR(IF(ABS(H20)&lt;=VLOOKUP(C20,'Parâmetros'!$A$6:$C$105,3,FALSE),"Dentro da tolerância","Conferir duração"),"Conferir cadastro")))</f>
        <v/>
      </c>
      <c r="J20" s="23" t="n"/>
      <c r="K20" s="24" t="n"/>
    </row>
    <row r="21">
      <c r="A21" s="17" t="n"/>
      <c r="B21" s="37" t="n"/>
      <c r="C21" s="17" t="n"/>
      <c r="D21" s="17" t="n"/>
      <c r="E21" s="40">
        <f>IF(C21="","",IFERROR(VLOOKUP(C21,'Parâmetros'!$A$6:$C$105,2,FALSE),""))</f>
        <v/>
      </c>
      <c r="F21" s="39" t="n"/>
      <c r="G21" s="40">
        <f>IF(OR(E21="",F21=""),"",F21-E21)</f>
        <v/>
      </c>
      <c r="H21" s="26">
        <f>IF(OR(E21="",F21=""),"",IFERROR((F21-E21)/E21,""))</f>
        <v/>
      </c>
      <c r="I21" s="27">
        <f>IF(OR(C21="",F21=""),"",IF(E21="","Conferir cadastro",IFERROR(IF(ABS(H21)&lt;=VLOOKUP(C21,'Parâmetros'!$A$6:$C$105,3,FALSE),"Dentro da tolerância","Conferir duração"),"Conferir cadastro")))</f>
        <v/>
      </c>
      <c r="J21" s="23" t="n"/>
      <c r="K21" s="24" t="n"/>
    </row>
    <row r="22">
      <c r="A22" s="17" t="n"/>
      <c r="B22" s="37" t="n"/>
      <c r="C22" s="17" t="n"/>
      <c r="D22" s="17" t="n"/>
      <c r="E22" s="38">
        <f>IF(C22="","",IFERROR(VLOOKUP(C22,'Parâmetros'!$A$6:$C$105,2,FALSE),""))</f>
        <v/>
      </c>
      <c r="F22" s="39" t="n"/>
      <c r="G22" s="38">
        <f>IF(OR(E22="",F22=""),"",F22-E22)</f>
        <v/>
      </c>
      <c r="H22" s="21">
        <f>IF(OR(E22="",F22=""),"",IFERROR((F22-E22)/E22,""))</f>
        <v/>
      </c>
      <c r="I22" s="22">
        <f>IF(OR(C22="",F22=""),"",IF(E22="","Conferir cadastro",IFERROR(IF(ABS(H22)&lt;=VLOOKUP(C22,'Parâmetros'!$A$6:$C$105,3,FALSE),"Dentro da tolerância","Conferir duração"),"Conferir cadastro")))</f>
        <v/>
      </c>
      <c r="J22" s="23" t="n"/>
      <c r="K22" s="24" t="n"/>
    </row>
    <row r="23">
      <c r="A23" s="17" t="n"/>
      <c r="B23" s="37" t="n"/>
      <c r="C23" s="17" t="n"/>
      <c r="D23" s="17" t="n"/>
      <c r="E23" s="40">
        <f>IF(C23="","",IFERROR(VLOOKUP(C23,'Parâmetros'!$A$6:$C$105,2,FALSE),""))</f>
        <v/>
      </c>
      <c r="F23" s="39" t="n"/>
      <c r="G23" s="40">
        <f>IF(OR(E23="",F23=""),"",F23-E23)</f>
        <v/>
      </c>
      <c r="H23" s="26">
        <f>IF(OR(E23="",F23=""),"",IFERROR((F23-E23)/E23,""))</f>
        <v/>
      </c>
      <c r="I23" s="27">
        <f>IF(OR(C23="",F23=""),"",IF(E23="","Conferir cadastro",IFERROR(IF(ABS(H23)&lt;=VLOOKUP(C23,'Parâmetros'!$A$6:$C$105,3,FALSE),"Dentro da tolerância","Conferir duração"),"Conferir cadastro")))</f>
        <v/>
      </c>
      <c r="J23" s="23" t="n"/>
      <c r="K23" s="24" t="n"/>
    </row>
    <row r="24">
      <c r="A24" s="17" t="n"/>
      <c r="B24" s="37" t="n"/>
      <c r="C24" s="17" t="n"/>
      <c r="D24" s="17" t="n"/>
      <c r="E24" s="38">
        <f>IF(C24="","",IFERROR(VLOOKUP(C24,'Parâmetros'!$A$6:$C$105,2,FALSE),""))</f>
        <v/>
      </c>
      <c r="F24" s="39" t="n"/>
      <c r="G24" s="38">
        <f>IF(OR(E24="",F24=""),"",F24-E24)</f>
        <v/>
      </c>
      <c r="H24" s="21">
        <f>IF(OR(E24="",F24=""),"",IFERROR((F24-E24)/E24,""))</f>
        <v/>
      </c>
      <c r="I24" s="22">
        <f>IF(OR(C24="",F24=""),"",IF(E24="","Conferir cadastro",IFERROR(IF(ABS(H24)&lt;=VLOOKUP(C24,'Parâmetros'!$A$6:$C$105,3,FALSE),"Dentro da tolerância","Conferir duração"),"Conferir cadastro")))</f>
        <v/>
      </c>
      <c r="J24" s="23" t="n"/>
      <c r="K24" s="24" t="n"/>
    </row>
    <row r="25">
      <c r="A25" s="17" t="n"/>
      <c r="B25" s="37" t="n"/>
      <c r="C25" s="17" t="n"/>
      <c r="D25" s="17" t="n"/>
      <c r="E25" s="40">
        <f>IF(C25="","",IFERROR(VLOOKUP(C25,'Parâmetros'!$A$6:$C$105,2,FALSE),""))</f>
        <v/>
      </c>
      <c r="F25" s="39" t="n"/>
      <c r="G25" s="40">
        <f>IF(OR(E25="",F25=""),"",F25-E25)</f>
        <v/>
      </c>
      <c r="H25" s="26">
        <f>IF(OR(E25="",F25=""),"",IFERROR((F25-E25)/E25,""))</f>
        <v/>
      </c>
      <c r="I25" s="27">
        <f>IF(OR(C25="",F25=""),"",IF(E25="","Conferir cadastro",IFERROR(IF(ABS(H25)&lt;=VLOOKUP(C25,'Parâmetros'!$A$6:$C$105,3,FALSE),"Dentro da tolerância","Conferir duração"),"Conferir cadastro")))</f>
        <v/>
      </c>
      <c r="J25" s="23" t="n"/>
      <c r="K25" s="24" t="n"/>
    </row>
    <row r="26">
      <c r="A26" s="17" t="n"/>
      <c r="B26" s="37" t="n"/>
      <c r="C26" s="17" t="n"/>
      <c r="D26" s="17" t="n"/>
      <c r="E26" s="38">
        <f>IF(C26="","",IFERROR(VLOOKUP(C26,'Parâmetros'!$A$6:$C$105,2,FALSE),""))</f>
        <v/>
      </c>
      <c r="F26" s="39" t="n"/>
      <c r="G26" s="38">
        <f>IF(OR(E26="",F26=""),"",F26-E26)</f>
        <v/>
      </c>
      <c r="H26" s="21">
        <f>IF(OR(E26="",F26=""),"",IFERROR((F26-E26)/E26,""))</f>
        <v/>
      </c>
      <c r="I26" s="22">
        <f>IF(OR(C26="",F26=""),"",IF(E26="","Conferir cadastro",IFERROR(IF(ABS(H26)&lt;=VLOOKUP(C26,'Parâmetros'!$A$6:$C$105,3,FALSE),"Dentro da tolerância","Conferir duração"),"Conferir cadastro")))</f>
        <v/>
      </c>
      <c r="J26" s="23" t="n"/>
      <c r="K26" s="24" t="n"/>
    </row>
    <row r="27">
      <c r="A27" s="17" t="n"/>
      <c r="B27" s="37" t="n"/>
      <c r="C27" s="17" t="n"/>
      <c r="D27" s="17" t="n"/>
      <c r="E27" s="40">
        <f>IF(C27="","",IFERROR(VLOOKUP(C27,'Parâmetros'!$A$6:$C$105,2,FALSE),""))</f>
        <v/>
      </c>
      <c r="F27" s="39" t="n"/>
      <c r="G27" s="40">
        <f>IF(OR(E27="",F27=""),"",F27-E27)</f>
        <v/>
      </c>
      <c r="H27" s="26">
        <f>IF(OR(E27="",F27=""),"",IFERROR((F27-E27)/E27,""))</f>
        <v/>
      </c>
      <c r="I27" s="27">
        <f>IF(OR(C27="",F27=""),"",IF(E27="","Conferir cadastro",IFERROR(IF(ABS(H27)&lt;=VLOOKUP(C27,'Parâmetros'!$A$6:$C$105,3,FALSE),"Dentro da tolerância","Conferir duração"),"Conferir cadastro")))</f>
        <v/>
      </c>
      <c r="J27" s="23" t="n"/>
      <c r="K27" s="24" t="n"/>
    </row>
    <row r="28">
      <c r="A28" s="17" t="n"/>
      <c r="B28" s="37" t="n"/>
      <c r="C28" s="17" t="n"/>
      <c r="D28" s="17" t="n"/>
      <c r="E28" s="38">
        <f>IF(C28="","",IFERROR(VLOOKUP(C28,'Parâmetros'!$A$6:$C$105,2,FALSE),""))</f>
        <v/>
      </c>
      <c r="F28" s="39" t="n"/>
      <c r="G28" s="38">
        <f>IF(OR(E28="",F28=""),"",F28-E28)</f>
        <v/>
      </c>
      <c r="H28" s="21">
        <f>IF(OR(E28="",F28=""),"",IFERROR((F28-E28)/E28,""))</f>
        <v/>
      </c>
      <c r="I28" s="22">
        <f>IF(OR(C28="",F28=""),"",IF(E28="","Conferir cadastro",IFERROR(IF(ABS(H28)&lt;=VLOOKUP(C28,'Parâmetros'!$A$6:$C$105,3,FALSE),"Dentro da tolerância","Conferir duração"),"Conferir cadastro")))</f>
        <v/>
      </c>
      <c r="J28" s="23" t="n"/>
      <c r="K28" s="24" t="n"/>
    </row>
    <row r="29">
      <c r="A29" s="17" t="n"/>
      <c r="B29" s="37" t="n"/>
      <c r="C29" s="17" t="n"/>
      <c r="D29" s="17" t="n"/>
      <c r="E29" s="40">
        <f>IF(C29="","",IFERROR(VLOOKUP(C29,'Parâmetros'!$A$6:$C$105,2,FALSE),""))</f>
        <v/>
      </c>
      <c r="F29" s="39" t="n"/>
      <c r="G29" s="40">
        <f>IF(OR(E29="",F29=""),"",F29-E29)</f>
        <v/>
      </c>
      <c r="H29" s="26">
        <f>IF(OR(E29="",F29=""),"",IFERROR((F29-E29)/E29,""))</f>
        <v/>
      </c>
      <c r="I29" s="27">
        <f>IF(OR(C29="",F29=""),"",IF(E29="","Conferir cadastro",IFERROR(IF(ABS(H29)&lt;=VLOOKUP(C29,'Parâmetros'!$A$6:$C$105,3,FALSE),"Dentro da tolerância","Conferir duração"),"Conferir cadastro")))</f>
        <v/>
      </c>
      <c r="J29" s="23" t="n"/>
      <c r="K29" s="24" t="n"/>
    </row>
    <row r="30">
      <c r="A30" s="17" t="n"/>
      <c r="B30" s="37" t="n"/>
      <c r="C30" s="17" t="n"/>
      <c r="D30" s="17" t="n"/>
      <c r="E30" s="38">
        <f>IF(C30="","",IFERROR(VLOOKUP(C30,'Parâmetros'!$A$6:$C$105,2,FALSE),""))</f>
        <v/>
      </c>
      <c r="F30" s="39" t="n"/>
      <c r="G30" s="38">
        <f>IF(OR(E30="",F30=""),"",F30-E30)</f>
        <v/>
      </c>
      <c r="H30" s="21">
        <f>IF(OR(E30="",F30=""),"",IFERROR((F30-E30)/E30,""))</f>
        <v/>
      </c>
      <c r="I30" s="22">
        <f>IF(OR(C30="",F30=""),"",IF(E30="","Conferir cadastro",IFERROR(IF(ABS(H30)&lt;=VLOOKUP(C30,'Parâmetros'!$A$6:$C$105,3,FALSE),"Dentro da tolerância","Conferir duração"),"Conferir cadastro")))</f>
        <v/>
      </c>
      <c r="J30" s="23" t="n"/>
      <c r="K30" s="24" t="n"/>
    </row>
    <row r="31">
      <c r="A31" s="17" t="n"/>
      <c r="B31" s="37" t="n"/>
      <c r="C31" s="17" t="n"/>
      <c r="D31" s="17" t="n"/>
      <c r="E31" s="40">
        <f>IF(C31="","",IFERROR(VLOOKUP(C31,'Parâmetros'!$A$6:$C$105,2,FALSE),""))</f>
        <v/>
      </c>
      <c r="F31" s="39" t="n"/>
      <c r="G31" s="40">
        <f>IF(OR(E31="",F31=""),"",F31-E31)</f>
        <v/>
      </c>
      <c r="H31" s="26">
        <f>IF(OR(E31="",F31=""),"",IFERROR((F31-E31)/E31,""))</f>
        <v/>
      </c>
      <c r="I31" s="27">
        <f>IF(OR(C31="",F31=""),"",IF(E31="","Conferir cadastro",IFERROR(IF(ABS(H31)&lt;=VLOOKUP(C31,'Parâmetros'!$A$6:$C$105,3,FALSE),"Dentro da tolerância","Conferir duração"),"Conferir cadastro")))</f>
        <v/>
      </c>
      <c r="J31" s="23" t="n"/>
      <c r="K31" s="24" t="n"/>
    </row>
    <row r="32">
      <c r="A32" s="17" t="n"/>
      <c r="B32" s="37" t="n"/>
      <c r="C32" s="17" t="n"/>
      <c r="D32" s="17" t="n"/>
      <c r="E32" s="38">
        <f>IF(C32="","",IFERROR(VLOOKUP(C32,'Parâmetros'!$A$6:$C$105,2,FALSE),""))</f>
        <v/>
      </c>
      <c r="F32" s="39" t="n"/>
      <c r="G32" s="38">
        <f>IF(OR(E32="",F32=""),"",F32-E32)</f>
        <v/>
      </c>
      <c r="H32" s="21">
        <f>IF(OR(E32="",F32=""),"",IFERROR((F32-E32)/E32,""))</f>
        <v/>
      </c>
      <c r="I32" s="22">
        <f>IF(OR(C32="",F32=""),"",IF(E32="","Conferir cadastro",IFERROR(IF(ABS(H32)&lt;=VLOOKUP(C32,'Parâmetros'!$A$6:$C$105,3,FALSE),"Dentro da tolerância","Conferir duração"),"Conferir cadastro")))</f>
        <v/>
      </c>
      <c r="J32" s="23" t="n"/>
      <c r="K32" s="24" t="n"/>
    </row>
    <row r="33">
      <c r="A33" s="17" t="n"/>
      <c r="B33" s="37" t="n"/>
      <c r="C33" s="17" t="n"/>
      <c r="D33" s="17" t="n"/>
      <c r="E33" s="40">
        <f>IF(C33="","",IFERROR(VLOOKUP(C33,'Parâmetros'!$A$6:$C$105,2,FALSE),""))</f>
        <v/>
      </c>
      <c r="F33" s="39" t="n"/>
      <c r="G33" s="40">
        <f>IF(OR(E33="",F33=""),"",F33-E33)</f>
        <v/>
      </c>
      <c r="H33" s="26">
        <f>IF(OR(E33="",F33=""),"",IFERROR((F33-E33)/E33,""))</f>
        <v/>
      </c>
      <c r="I33" s="27">
        <f>IF(OR(C33="",F33=""),"",IF(E33="","Conferir cadastro",IFERROR(IF(ABS(H33)&lt;=VLOOKUP(C33,'Parâmetros'!$A$6:$C$105,3,FALSE),"Dentro da tolerância","Conferir duração"),"Conferir cadastro")))</f>
        <v/>
      </c>
      <c r="J33" s="23" t="n"/>
      <c r="K33" s="24" t="n"/>
    </row>
    <row r="34">
      <c r="A34" s="17" t="n"/>
      <c r="B34" s="37" t="n"/>
      <c r="C34" s="17" t="n"/>
      <c r="D34" s="17" t="n"/>
      <c r="E34" s="38">
        <f>IF(C34="","",IFERROR(VLOOKUP(C34,'Parâmetros'!$A$6:$C$105,2,FALSE),""))</f>
        <v/>
      </c>
      <c r="F34" s="39" t="n"/>
      <c r="G34" s="38">
        <f>IF(OR(E34="",F34=""),"",F34-E34)</f>
        <v/>
      </c>
      <c r="H34" s="21">
        <f>IF(OR(E34="",F34=""),"",IFERROR((F34-E34)/E34,""))</f>
        <v/>
      </c>
      <c r="I34" s="22">
        <f>IF(OR(C34="",F34=""),"",IF(E34="","Conferir cadastro",IFERROR(IF(ABS(H34)&lt;=VLOOKUP(C34,'Parâmetros'!$A$6:$C$105,3,FALSE),"Dentro da tolerância","Conferir duração"),"Conferir cadastro")))</f>
        <v/>
      </c>
      <c r="J34" s="23" t="n"/>
      <c r="K34" s="24" t="n"/>
    </row>
    <row r="35">
      <c r="A35" s="17" t="n"/>
      <c r="B35" s="37" t="n"/>
      <c r="C35" s="17" t="n"/>
      <c r="D35" s="17" t="n"/>
      <c r="E35" s="40">
        <f>IF(C35="","",IFERROR(VLOOKUP(C35,'Parâmetros'!$A$6:$C$105,2,FALSE),""))</f>
        <v/>
      </c>
      <c r="F35" s="39" t="n"/>
      <c r="G35" s="40">
        <f>IF(OR(E35="",F35=""),"",F35-E35)</f>
        <v/>
      </c>
      <c r="H35" s="26">
        <f>IF(OR(E35="",F35=""),"",IFERROR((F35-E35)/E35,""))</f>
        <v/>
      </c>
      <c r="I35" s="27">
        <f>IF(OR(C35="",F35=""),"",IF(E35="","Conferir cadastro",IFERROR(IF(ABS(H35)&lt;=VLOOKUP(C35,'Parâmetros'!$A$6:$C$105,3,FALSE),"Dentro da tolerância","Conferir duração"),"Conferir cadastro")))</f>
        <v/>
      </c>
      <c r="J35" s="23" t="n"/>
      <c r="K35" s="24" t="n"/>
    </row>
    <row r="36">
      <c r="A36" s="17" t="n"/>
      <c r="B36" s="37" t="n"/>
      <c r="C36" s="17" t="n"/>
      <c r="D36" s="17" t="n"/>
      <c r="E36" s="38">
        <f>IF(C36="","",IFERROR(VLOOKUP(C36,'Parâmetros'!$A$6:$C$105,2,FALSE),""))</f>
        <v/>
      </c>
      <c r="F36" s="39" t="n"/>
      <c r="G36" s="38">
        <f>IF(OR(E36="",F36=""),"",F36-E36)</f>
        <v/>
      </c>
      <c r="H36" s="21">
        <f>IF(OR(E36="",F36=""),"",IFERROR((F36-E36)/E36,""))</f>
        <v/>
      </c>
      <c r="I36" s="22">
        <f>IF(OR(C36="",F36=""),"",IF(E36="","Conferir cadastro",IFERROR(IF(ABS(H36)&lt;=VLOOKUP(C36,'Parâmetros'!$A$6:$C$105,3,FALSE),"Dentro da tolerância","Conferir duração"),"Conferir cadastro")))</f>
        <v/>
      </c>
      <c r="J36" s="23" t="n"/>
      <c r="K36" s="24" t="n"/>
    </row>
    <row r="37">
      <c r="A37" s="17" t="n"/>
      <c r="B37" s="37" t="n"/>
      <c r="C37" s="17" t="n"/>
      <c r="D37" s="17" t="n"/>
      <c r="E37" s="40">
        <f>IF(C37="","",IFERROR(VLOOKUP(C37,'Parâmetros'!$A$6:$C$105,2,FALSE),""))</f>
        <v/>
      </c>
      <c r="F37" s="39" t="n"/>
      <c r="G37" s="40">
        <f>IF(OR(E37="",F37=""),"",F37-E37)</f>
        <v/>
      </c>
      <c r="H37" s="26">
        <f>IF(OR(E37="",F37=""),"",IFERROR((F37-E37)/E37,""))</f>
        <v/>
      </c>
      <c r="I37" s="27">
        <f>IF(OR(C37="",F37=""),"",IF(E37="","Conferir cadastro",IFERROR(IF(ABS(H37)&lt;=VLOOKUP(C37,'Parâmetros'!$A$6:$C$105,3,FALSE),"Dentro da tolerância","Conferir duração"),"Conferir cadastro")))</f>
        <v/>
      </c>
      <c r="J37" s="23" t="n"/>
      <c r="K37" s="24" t="n"/>
    </row>
    <row r="38">
      <c r="A38" s="17" t="n"/>
      <c r="B38" s="37" t="n"/>
      <c r="C38" s="17" t="n"/>
      <c r="D38" s="17" t="n"/>
      <c r="E38" s="38">
        <f>IF(C38="","",IFERROR(VLOOKUP(C38,'Parâmetros'!$A$6:$C$105,2,FALSE),""))</f>
        <v/>
      </c>
      <c r="F38" s="39" t="n"/>
      <c r="G38" s="38">
        <f>IF(OR(E38="",F38=""),"",F38-E38)</f>
        <v/>
      </c>
      <c r="H38" s="21">
        <f>IF(OR(E38="",F38=""),"",IFERROR((F38-E38)/E38,""))</f>
        <v/>
      </c>
      <c r="I38" s="22">
        <f>IF(OR(C38="",F38=""),"",IF(E38="","Conferir cadastro",IFERROR(IF(ABS(H38)&lt;=VLOOKUP(C38,'Parâmetros'!$A$6:$C$105,3,FALSE),"Dentro da tolerância","Conferir duração"),"Conferir cadastro")))</f>
        <v/>
      </c>
      <c r="J38" s="23" t="n"/>
      <c r="K38" s="24" t="n"/>
    </row>
    <row r="39">
      <c r="A39" s="17" t="n"/>
      <c r="B39" s="37" t="n"/>
      <c r="C39" s="17" t="n"/>
      <c r="D39" s="17" t="n"/>
      <c r="E39" s="40">
        <f>IF(C39="","",IFERROR(VLOOKUP(C39,'Parâmetros'!$A$6:$C$105,2,FALSE),""))</f>
        <v/>
      </c>
      <c r="F39" s="39" t="n"/>
      <c r="G39" s="40">
        <f>IF(OR(E39="",F39=""),"",F39-E39)</f>
        <v/>
      </c>
      <c r="H39" s="26">
        <f>IF(OR(E39="",F39=""),"",IFERROR((F39-E39)/E39,""))</f>
        <v/>
      </c>
      <c r="I39" s="27">
        <f>IF(OR(C39="",F39=""),"",IF(E39="","Conferir cadastro",IFERROR(IF(ABS(H39)&lt;=VLOOKUP(C39,'Parâmetros'!$A$6:$C$105,3,FALSE),"Dentro da tolerância","Conferir duração"),"Conferir cadastro")))</f>
        <v/>
      </c>
      <c r="J39" s="23" t="n"/>
      <c r="K39" s="24" t="n"/>
    </row>
    <row r="40">
      <c r="A40" s="17" t="n"/>
      <c r="B40" s="37" t="n"/>
      <c r="C40" s="17" t="n"/>
      <c r="D40" s="17" t="n"/>
      <c r="E40" s="38">
        <f>IF(C40="","",IFERROR(VLOOKUP(C40,'Parâmetros'!$A$6:$C$105,2,FALSE),""))</f>
        <v/>
      </c>
      <c r="F40" s="39" t="n"/>
      <c r="G40" s="38">
        <f>IF(OR(E40="",F40=""),"",F40-E40)</f>
        <v/>
      </c>
      <c r="H40" s="21">
        <f>IF(OR(E40="",F40=""),"",IFERROR((F40-E40)/E40,""))</f>
        <v/>
      </c>
      <c r="I40" s="22">
        <f>IF(OR(C40="",F40=""),"",IF(E40="","Conferir cadastro",IFERROR(IF(ABS(H40)&lt;=VLOOKUP(C40,'Parâmetros'!$A$6:$C$105,3,FALSE),"Dentro da tolerância","Conferir duração"),"Conferir cadastro")))</f>
        <v/>
      </c>
      <c r="J40" s="23" t="n"/>
      <c r="K40" s="24" t="n"/>
    </row>
    <row r="41">
      <c r="A41" s="17" t="n"/>
      <c r="B41" s="37" t="n"/>
      <c r="C41" s="17" t="n"/>
      <c r="D41" s="17" t="n"/>
      <c r="E41" s="40">
        <f>IF(C41="","",IFERROR(VLOOKUP(C41,'Parâmetros'!$A$6:$C$105,2,FALSE),""))</f>
        <v/>
      </c>
      <c r="F41" s="39" t="n"/>
      <c r="G41" s="40">
        <f>IF(OR(E41="",F41=""),"",F41-E41)</f>
        <v/>
      </c>
      <c r="H41" s="26">
        <f>IF(OR(E41="",F41=""),"",IFERROR((F41-E41)/E41,""))</f>
        <v/>
      </c>
      <c r="I41" s="27">
        <f>IF(OR(C41="",F41=""),"",IF(E41="","Conferir cadastro",IFERROR(IF(ABS(H41)&lt;=VLOOKUP(C41,'Parâmetros'!$A$6:$C$105,3,FALSE),"Dentro da tolerância","Conferir duração"),"Conferir cadastro")))</f>
        <v/>
      </c>
      <c r="J41" s="23" t="n"/>
      <c r="K41" s="24" t="n"/>
    </row>
    <row r="42">
      <c r="A42" s="17" t="n"/>
      <c r="B42" s="37" t="n"/>
      <c r="C42" s="17" t="n"/>
      <c r="D42" s="17" t="n"/>
      <c r="E42" s="38">
        <f>IF(C42="","",IFERROR(VLOOKUP(C42,'Parâmetros'!$A$6:$C$105,2,FALSE),""))</f>
        <v/>
      </c>
      <c r="F42" s="39" t="n"/>
      <c r="G42" s="38">
        <f>IF(OR(E42="",F42=""),"",F42-E42)</f>
        <v/>
      </c>
      <c r="H42" s="21">
        <f>IF(OR(E42="",F42=""),"",IFERROR((F42-E42)/E42,""))</f>
        <v/>
      </c>
      <c r="I42" s="22">
        <f>IF(OR(C42="",F42=""),"",IF(E42="","Conferir cadastro",IFERROR(IF(ABS(H42)&lt;=VLOOKUP(C42,'Parâmetros'!$A$6:$C$105,3,FALSE),"Dentro da tolerância","Conferir duração"),"Conferir cadastro")))</f>
        <v/>
      </c>
      <c r="J42" s="23" t="n"/>
      <c r="K42" s="24" t="n"/>
    </row>
    <row r="43">
      <c r="A43" s="17" t="n"/>
      <c r="B43" s="37" t="n"/>
      <c r="C43" s="17" t="n"/>
      <c r="D43" s="17" t="n"/>
      <c r="E43" s="40">
        <f>IF(C43="","",IFERROR(VLOOKUP(C43,'Parâmetros'!$A$6:$C$105,2,FALSE),""))</f>
        <v/>
      </c>
      <c r="F43" s="39" t="n"/>
      <c r="G43" s="40">
        <f>IF(OR(E43="",F43=""),"",F43-E43)</f>
        <v/>
      </c>
      <c r="H43" s="26">
        <f>IF(OR(E43="",F43=""),"",IFERROR((F43-E43)/E43,""))</f>
        <v/>
      </c>
      <c r="I43" s="27">
        <f>IF(OR(C43="",F43=""),"",IF(E43="","Conferir cadastro",IFERROR(IF(ABS(H43)&lt;=VLOOKUP(C43,'Parâmetros'!$A$6:$C$105,3,FALSE),"Dentro da tolerância","Conferir duração"),"Conferir cadastro")))</f>
        <v/>
      </c>
      <c r="J43" s="23" t="n"/>
      <c r="K43" s="24" t="n"/>
    </row>
    <row r="44">
      <c r="A44" s="17" t="n"/>
      <c r="B44" s="37" t="n"/>
      <c r="C44" s="17" t="n"/>
      <c r="D44" s="17" t="n"/>
      <c r="E44" s="38">
        <f>IF(C44="","",IFERROR(VLOOKUP(C44,'Parâmetros'!$A$6:$C$105,2,FALSE),""))</f>
        <v/>
      </c>
      <c r="F44" s="39" t="n"/>
      <c r="G44" s="38">
        <f>IF(OR(E44="",F44=""),"",F44-E44)</f>
        <v/>
      </c>
      <c r="H44" s="21">
        <f>IF(OR(E44="",F44=""),"",IFERROR((F44-E44)/E44,""))</f>
        <v/>
      </c>
      <c r="I44" s="22">
        <f>IF(OR(C44="",F44=""),"",IF(E44="","Conferir cadastro",IFERROR(IF(ABS(H44)&lt;=VLOOKUP(C44,'Parâmetros'!$A$6:$C$105,3,FALSE),"Dentro da tolerância","Conferir duração"),"Conferir cadastro")))</f>
        <v/>
      </c>
      <c r="J44" s="23" t="n"/>
      <c r="K44" s="24" t="n"/>
    </row>
    <row r="45">
      <c r="A45" s="17" t="n"/>
      <c r="B45" s="37" t="n"/>
      <c r="C45" s="17" t="n"/>
      <c r="D45" s="17" t="n"/>
      <c r="E45" s="40">
        <f>IF(C45="","",IFERROR(VLOOKUP(C45,'Parâmetros'!$A$6:$C$105,2,FALSE),""))</f>
        <v/>
      </c>
      <c r="F45" s="39" t="n"/>
      <c r="G45" s="40">
        <f>IF(OR(E45="",F45=""),"",F45-E45)</f>
        <v/>
      </c>
      <c r="H45" s="26">
        <f>IF(OR(E45="",F45=""),"",IFERROR((F45-E45)/E45,""))</f>
        <v/>
      </c>
      <c r="I45" s="27">
        <f>IF(OR(C45="",F45=""),"",IF(E45="","Conferir cadastro",IFERROR(IF(ABS(H45)&lt;=VLOOKUP(C45,'Parâmetros'!$A$6:$C$105,3,FALSE),"Dentro da tolerância","Conferir duração"),"Conferir cadastro")))</f>
        <v/>
      </c>
      <c r="J45" s="23" t="n"/>
      <c r="K45" s="24" t="n"/>
    </row>
    <row r="46">
      <c r="A46" s="17" t="n"/>
      <c r="B46" s="37" t="n"/>
      <c r="C46" s="17" t="n"/>
      <c r="D46" s="17" t="n"/>
      <c r="E46" s="38">
        <f>IF(C46="","",IFERROR(VLOOKUP(C46,'Parâmetros'!$A$6:$C$105,2,FALSE),""))</f>
        <v/>
      </c>
      <c r="F46" s="39" t="n"/>
      <c r="G46" s="38">
        <f>IF(OR(E46="",F46=""),"",F46-E46)</f>
        <v/>
      </c>
      <c r="H46" s="21">
        <f>IF(OR(E46="",F46=""),"",IFERROR((F46-E46)/E46,""))</f>
        <v/>
      </c>
      <c r="I46" s="22">
        <f>IF(OR(C46="",F46=""),"",IF(E46="","Conferir cadastro",IFERROR(IF(ABS(H46)&lt;=VLOOKUP(C46,'Parâmetros'!$A$6:$C$105,3,FALSE),"Dentro da tolerância","Conferir duração"),"Conferir cadastro")))</f>
        <v/>
      </c>
      <c r="J46" s="23" t="n"/>
      <c r="K46" s="24" t="n"/>
    </row>
    <row r="47">
      <c r="A47" s="17" t="n"/>
      <c r="B47" s="37" t="n"/>
      <c r="C47" s="17" t="n"/>
      <c r="D47" s="17" t="n"/>
      <c r="E47" s="40">
        <f>IF(C47="","",IFERROR(VLOOKUP(C47,'Parâmetros'!$A$6:$C$105,2,FALSE),""))</f>
        <v/>
      </c>
      <c r="F47" s="39" t="n"/>
      <c r="G47" s="40">
        <f>IF(OR(E47="",F47=""),"",F47-E47)</f>
        <v/>
      </c>
      <c r="H47" s="26">
        <f>IF(OR(E47="",F47=""),"",IFERROR((F47-E47)/E47,""))</f>
        <v/>
      </c>
      <c r="I47" s="27">
        <f>IF(OR(C47="",F47=""),"",IF(E47="","Conferir cadastro",IFERROR(IF(ABS(H47)&lt;=VLOOKUP(C47,'Parâmetros'!$A$6:$C$105,3,FALSE),"Dentro da tolerância","Conferir duração"),"Conferir cadastro")))</f>
        <v/>
      </c>
      <c r="J47" s="23" t="n"/>
      <c r="K47" s="24" t="n"/>
    </row>
    <row r="48">
      <c r="A48" s="17" t="n"/>
      <c r="B48" s="37" t="n"/>
      <c r="C48" s="17" t="n"/>
      <c r="D48" s="17" t="n"/>
      <c r="E48" s="38">
        <f>IF(C48="","",IFERROR(VLOOKUP(C48,'Parâmetros'!$A$6:$C$105,2,FALSE),""))</f>
        <v/>
      </c>
      <c r="F48" s="39" t="n"/>
      <c r="G48" s="38">
        <f>IF(OR(E48="",F48=""),"",F48-E48)</f>
        <v/>
      </c>
      <c r="H48" s="21">
        <f>IF(OR(E48="",F48=""),"",IFERROR((F48-E48)/E48,""))</f>
        <v/>
      </c>
      <c r="I48" s="22">
        <f>IF(OR(C48="",F48=""),"",IF(E48="","Conferir cadastro",IFERROR(IF(ABS(H48)&lt;=VLOOKUP(C48,'Parâmetros'!$A$6:$C$105,3,FALSE),"Dentro da tolerância","Conferir duração"),"Conferir cadastro")))</f>
        <v/>
      </c>
      <c r="J48" s="23" t="n"/>
      <c r="K48" s="24" t="n"/>
    </row>
    <row r="49">
      <c r="A49" s="17" t="n"/>
      <c r="B49" s="37" t="n"/>
      <c r="C49" s="17" t="n"/>
      <c r="D49" s="17" t="n"/>
      <c r="E49" s="40">
        <f>IF(C49="","",IFERROR(VLOOKUP(C49,'Parâmetros'!$A$6:$C$105,2,FALSE),""))</f>
        <v/>
      </c>
      <c r="F49" s="39" t="n"/>
      <c r="G49" s="40">
        <f>IF(OR(E49="",F49=""),"",F49-E49)</f>
        <v/>
      </c>
      <c r="H49" s="26">
        <f>IF(OR(E49="",F49=""),"",IFERROR((F49-E49)/E49,""))</f>
        <v/>
      </c>
      <c r="I49" s="27">
        <f>IF(OR(C49="",F49=""),"",IF(E49="","Conferir cadastro",IFERROR(IF(ABS(H49)&lt;=VLOOKUP(C49,'Parâmetros'!$A$6:$C$105,3,FALSE),"Dentro da tolerância","Conferir duração"),"Conferir cadastro")))</f>
        <v/>
      </c>
      <c r="J49" s="23" t="n"/>
      <c r="K49" s="24" t="n"/>
    </row>
    <row r="50">
      <c r="A50" s="17" t="n"/>
      <c r="B50" s="37" t="n"/>
      <c r="C50" s="17" t="n"/>
      <c r="D50" s="17" t="n"/>
      <c r="E50" s="38">
        <f>IF(C50="","",IFERROR(VLOOKUP(C50,'Parâmetros'!$A$6:$C$105,2,FALSE),""))</f>
        <v/>
      </c>
      <c r="F50" s="39" t="n"/>
      <c r="G50" s="38">
        <f>IF(OR(E50="",F50=""),"",F50-E50)</f>
        <v/>
      </c>
      <c r="H50" s="21">
        <f>IF(OR(E50="",F50=""),"",IFERROR((F50-E50)/E50,""))</f>
        <v/>
      </c>
      <c r="I50" s="22">
        <f>IF(OR(C50="",F50=""),"",IF(E50="","Conferir cadastro",IFERROR(IF(ABS(H50)&lt;=VLOOKUP(C50,'Parâmetros'!$A$6:$C$105,3,FALSE),"Dentro da tolerância","Conferir duração"),"Conferir cadastro")))</f>
        <v/>
      </c>
      <c r="J50" s="23" t="n"/>
      <c r="K50" s="24" t="n"/>
    </row>
    <row r="51">
      <c r="A51" s="17" t="n"/>
      <c r="B51" s="37" t="n"/>
      <c r="C51" s="17" t="n"/>
      <c r="D51" s="17" t="n"/>
      <c r="E51" s="40">
        <f>IF(C51="","",IFERROR(VLOOKUP(C51,'Parâmetros'!$A$6:$C$105,2,FALSE),""))</f>
        <v/>
      </c>
      <c r="F51" s="39" t="n"/>
      <c r="G51" s="40">
        <f>IF(OR(E51="",F51=""),"",F51-E51)</f>
        <v/>
      </c>
      <c r="H51" s="26">
        <f>IF(OR(E51="",F51=""),"",IFERROR((F51-E51)/E51,""))</f>
        <v/>
      </c>
      <c r="I51" s="27">
        <f>IF(OR(C51="",F51=""),"",IF(E51="","Conferir cadastro",IFERROR(IF(ABS(H51)&lt;=VLOOKUP(C51,'Parâmetros'!$A$6:$C$105,3,FALSE),"Dentro da tolerância","Conferir duração"),"Conferir cadastro")))</f>
        <v/>
      </c>
      <c r="J51" s="23" t="n"/>
      <c r="K51" s="24" t="n"/>
    </row>
    <row r="52">
      <c r="A52" s="17" t="n"/>
      <c r="B52" s="37" t="n"/>
      <c r="C52" s="17" t="n"/>
      <c r="D52" s="17" t="n"/>
      <c r="E52" s="38">
        <f>IF(C52="","",IFERROR(VLOOKUP(C52,'Parâmetros'!$A$6:$C$105,2,FALSE),""))</f>
        <v/>
      </c>
      <c r="F52" s="39" t="n"/>
      <c r="G52" s="38">
        <f>IF(OR(E52="",F52=""),"",F52-E52)</f>
        <v/>
      </c>
      <c r="H52" s="21">
        <f>IF(OR(E52="",F52=""),"",IFERROR((F52-E52)/E52,""))</f>
        <v/>
      </c>
      <c r="I52" s="22">
        <f>IF(OR(C52="",F52=""),"",IF(E52="","Conferir cadastro",IFERROR(IF(ABS(H52)&lt;=VLOOKUP(C52,'Parâmetros'!$A$6:$C$105,3,FALSE),"Dentro da tolerância","Conferir duração"),"Conferir cadastro")))</f>
        <v/>
      </c>
      <c r="J52" s="23" t="n"/>
      <c r="K52" s="24" t="n"/>
    </row>
    <row r="53">
      <c r="A53" s="17" t="n"/>
      <c r="B53" s="37" t="n"/>
      <c r="C53" s="17" t="n"/>
      <c r="D53" s="17" t="n"/>
      <c r="E53" s="40">
        <f>IF(C53="","",IFERROR(VLOOKUP(C53,'Parâmetros'!$A$6:$C$105,2,FALSE),""))</f>
        <v/>
      </c>
      <c r="F53" s="39" t="n"/>
      <c r="G53" s="40">
        <f>IF(OR(E53="",F53=""),"",F53-E53)</f>
        <v/>
      </c>
      <c r="H53" s="26">
        <f>IF(OR(E53="",F53=""),"",IFERROR((F53-E53)/E53,""))</f>
        <v/>
      </c>
      <c r="I53" s="27">
        <f>IF(OR(C53="",F53=""),"",IF(E53="","Conferir cadastro",IFERROR(IF(ABS(H53)&lt;=VLOOKUP(C53,'Parâmetros'!$A$6:$C$105,3,FALSE),"Dentro da tolerância","Conferir duração"),"Conferir cadastro")))</f>
        <v/>
      </c>
      <c r="J53" s="23" t="n"/>
      <c r="K53" s="24" t="n"/>
    </row>
    <row r="54">
      <c r="A54" s="17" t="n"/>
      <c r="B54" s="37" t="n"/>
      <c r="C54" s="17" t="n"/>
      <c r="D54" s="17" t="n"/>
      <c r="E54" s="38">
        <f>IF(C54="","",IFERROR(VLOOKUP(C54,'Parâmetros'!$A$6:$C$105,2,FALSE),""))</f>
        <v/>
      </c>
      <c r="F54" s="39" t="n"/>
      <c r="G54" s="38">
        <f>IF(OR(E54="",F54=""),"",F54-E54)</f>
        <v/>
      </c>
      <c r="H54" s="21">
        <f>IF(OR(E54="",F54=""),"",IFERROR((F54-E54)/E54,""))</f>
        <v/>
      </c>
      <c r="I54" s="22">
        <f>IF(OR(C54="",F54=""),"",IF(E54="","Conferir cadastro",IFERROR(IF(ABS(H54)&lt;=VLOOKUP(C54,'Parâmetros'!$A$6:$C$105,3,FALSE),"Dentro da tolerância","Conferir duração"),"Conferir cadastro")))</f>
        <v/>
      </c>
      <c r="J54" s="23" t="n"/>
      <c r="K54" s="24" t="n"/>
    </row>
    <row r="55">
      <c r="A55" s="17" t="n"/>
      <c r="B55" s="37" t="n"/>
      <c r="C55" s="17" t="n"/>
      <c r="D55" s="17" t="n"/>
      <c r="E55" s="40">
        <f>IF(C55="","",IFERROR(VLOOKUP(C55,'Parâmetros'!$A$6:$C$105,2,FALSE),""))</f>
        <v/>
      </c>
      <c r="F55" s="39" t="n"/>
      <c r="G55" s="40">
        <f>IF(OR(E55="",F55=""),"",F55-E55)</f>
        <v/>
      </c>
      <c r="H55" s="26">
        <f>IF(OR(E55="",F55=""),"",IFERROR((F55-E55)/E55,""))</f>
        <v/>
      </c>
      <c r="I55" s="27">
        <f>IF(OR(C55="",F55=""),"",IF(E55="","Conferir cadastro",IFERROR(IF(ABS(H55)&lt;=VLOOKUP(C55,'Parâmetros'!$A$6:$C$105,3,FALSE),"Dentro da tolerância","Conferir duração"),"Conferir cadastro")))</f>
        <v/>
      </c>
      <c r="J55" s="23" t="n"/>
      <c r="K55" s="24" t="n"/>
    </row>
    <row r="56">
      <c r="A56" s="17" t="n"/>
      <c r="B56" s="37" t="n"/>
      <c r="C56" s="17" t="n"/>
      <c r="D56" s="17" t="n"/>
      <c r="E56" s="38">
        <f>IF(C56="","",IFERROR(VLOOKUP(C56,'Parâmetros'!$A$6:$C$105,2,FALSE),""))</f>
        <v/>
      </c>
      <c r="F56" s="39" t="n"/>
      <c r="G56" s="38">
        <f>IF(OR(E56="",F56=""),"",F56-E56)</f>
        <v/>
      </c>
      <c r="H56" s="21">
        <f>IF(OR(E56="",F56=""),"",IFERROR((F56-E56)/E56,""))</f>
        <v/>
      </c>
      <c r="I56" s="22">
        <f>IF(OR(C56="",F56=""),"",IF(E56="","Conferir cadastro",IFERROR(IF(ABS(H56)&lt;=VLOOKUP(C56,'Parâmetros'!$A$6:$C$105,3,FALSE),"Dentro da tolerância","Conferir duração"),"Conferir cadastro")))</f>
        <v/>
      </c>
      <c r="J56" s="23" t="n"/>
      <c r="K56" s="24" t="n"/>
    </row>
    <row r="57">
      <c r="A57" s="17" t="n"/>
      <c r="B57" s="37" t="n"/>
      <c r="C57" s="17" t="n"/>
      <c r="D57" s="17" t="n"/>
      <c r="E57" s="40">
        <f>IF(C57="","",IFERROR(VLOOKUP(C57,'Parâmetros'!$A$6:$C$105,2,FALSE),""))</f>
        <v/>
      </c>
      <c r="F57" s="39" t="n"/>
      <c r="G57" s="40">
        <f>IF(OR(E57="",F57=""),"",F57-E57)</f>
        <v/>
      </c>
      <c r="H57" s="26">
        <f>IF(OR(E57="",F57=""),"",IFERROR((F57-E57)/E57,""))</f>
        <v/>
      </c>
      <c r="I57" s="27">
        <f>IF(OR(C57="",F57=""),"",IF(E57="","Conferir cadastro",IFERROR(IF(ABS(H57)&lt;=VLOOKUP(C57,'Parâmetros'!$A$6:$C$105,3,FALSE),"Dentro da tolerância","Conferir duração"),"Conferir cadastro")))</f>
        <v/>
      </c>
      <c r="J57" s="23" t="n"/>
      <c r="K57" s="24" t="n"/>
    </row>
    <row r="58">
      <c r="A58" s="17" t="n"/>
      <c r="B58" s="37" t="n"/>
      <c r="C58" s="17" t="n"/>
      <c r="D58" s="17" t="n"/>
      <c r="E58" s="38">
        <f>IF(C58="","",IFERROR(VLOOKUP(C58,'Parâmetros'!$A$6:$C$105,2,FALSE),""))</f>
        <v/>
      </c>
      <c r="F58" s="39" t="n"/>
      <c r="G58" s="38">
        <f>IF(OR(E58="",F58=""),"",F58-E58)</f>
        <v/>
      </c>
      <c r="H58" s="21">
        <f>IF(OR(E58="",F58=""),"",IFERROR((F58-E58)/E58,""))</f>
        <v/>
      </c>
      <c r="I58" s="22">
        <f>IF(OR(C58="",F58=""),"",IF(E58="","Conferir cadastro",IFERROR(IF(ABS(H58)&lt;=VLOOKUP(C58,'Parâmetros'!$A$6:$C$105,3,FALSE),"Dentro da tolerância","Conferir duração"),"Conferir cadastro")))</f>
        <v/>
      </c>
      <c r="J58" s="23" t="n"/>
      <c r="K58" s="24" t="n"/>
    </row>
    <row r="59">
      <c r="A59" s="17" t="n"/>
      <c r="B59" s="37" t="n"/>
      <c r="C59" s="17" t="n"/>
      <c r="D59" s="17" t="n"/>
      <c r="E59" s="40">
        <f>IF(C59="","",IFERROR(VLOOKUP(C59,'Parâmetros'!$A$6:$C$105,2,FALSE),""))</f>
        <v/>
      </c>
      <c r="F59" s="39" t="n"/>
      <c r="G59" s="40">
        <f>IF(OR(E59="",F59=""),"",F59-E59)</f>
        <v/>
      </c>
      <c r="H59" s="26">
        <f>IF(OR(E59="",F59=""),"",IFERROR((F59-E59)/E59,""))</f>
        <v/>
      </c>
      <c r="I59" s="27">
        <f>IF(OR(C59="",F59=""),"",IF(E59="","Conferir cadastro",IFERROR(IF(ABS(H59)&lt;=VLOOKUP(C59,'Parâmetros'!$A$6:$C$105,3,FALSE),"Dentro da tolerância","Conferir duração"),"Conferir cadastro")))</f>
        <v/>
      </c>
      <c r="J59" s="23" t="n"/>
      <c r="K59" s="24" t="n"/>
    </row>
    <row r="60">
      <c r="A60" s="17" t="n"/>
      <c r="B60" s="37" t="n"/>
      <c r="C60" s="17" t="n"/>
      <c r="D60" s="17" t="n"/>
      <c r="E60" s="38">
        <f>IF(C60="","",IFERROR(VLOOKUP(C60,'Parâmetros'!$A$6:$C$105,2,FALSE),""))</f>
        <v/>
      </c>
      <c r="F60" s="39" t="n"/>
      <c r="G60" s="38">
        <f>IF(OR(E60="",F60=""),"",F60-E60)</f>
        <v/>
      </c>
      <c r="H60" s="21">
        <f>IF(OR(E60="",F60=""),"",IFERROR((F60-E60)/E60,""))</f>
        <v/>
      </c>
      <c r="I60" s="22">
        <f>IF(OR(C60="",F60=""),"",IF(E60="","Conferir cadastro",IFERROR(IF(ABS(H60)&lt;=VLOOKUP(C60,'Parâmetros'!$A$6:$C$105,3,FALSE),"Dentro da tolerância","Conferir duração"),"Conferir cadastro")))</f>
        <v/>
      </c>
      <c r="J60" s="23" t="n"/>
      <c r="K60" s="24" t="n"/>
    </row>
    <row r="61">
      <c r="A61" s="17" t="n"/>
      <c r="B61" s="37" t="n"/>
      <c r="C61" s="17" t="n"/>
      <c r="D61" s="17" t="n"/>
      <c r="E61" s="40">
        <f>IF(C61="","",IFERROR(VLOOKUP(C61,'Parâmetros'!$A$6:$C$105,2,FALSE),""))</f>
        <v/>
      </c>
      <c r="F61" s="39" t="n"/>
      <c r="G61" s="40">
        <f>IF(OR(E61="",F61=""),"",F61-E61)</f>
        <v/>
      </c>
      <c r="H61" s="26">
        <f>IF(OR(E61="",F61=""),"",IFERROR((F61-E61)/E61,""))</f>
        <v/>
      </c>
      <c r="I61" s="27">
        <f>IF(OR(C61="",F61=""),"",IF(E61="","Conferir cadastro",IFERROR(IF(ABS(H61)&lt;=VLOOKUP(C61,'Parâmetros'!$A$6:$C$105,3,FALSE),"Dentro da tolerância","Conferir duração"),"Conferir cadastro")))</f>
        <v/>
      </c>
      <c r="J61" s="23" t="n"/>
      <c r="K61" s="24" t="n"/>
    </row>
    <row r="62">
      <c r="A62" s="17" t="n"/>
      <c r="B62" s="37" t="n"/>
      <c r="C62" s="17" t="n"/>
      <c r="D62" s="17" t="n"/>
      <c r="E62" s="38">
        <f>IF(C62="","",IFERROR(VLOOKUP(C62,'Parâmetros'!$A$6:$C$105,2,FALSE),""))</f>
        <v/>
      </c>
      <c r="F62" s="39" t="n"/>
      <c r="G62" s="38">
        <f>IF(OR(E62="",F62=""),"",F62-E62)</f>
        <v/>
      </c>
      <c r="H62" s="21">
        <f>IF(OR(E62="",F62=""),"",IFERROR((F62-E62)/E62,""))</f>
        <v/>
      </c>
      <c r="I62" s="22">
        <f>IF(OR(C62="",F62=""),"",IF(E62="","Conferir cadastro",IFERROR(IF(ABS(H62)&lt;=VLOOKUP(C62,'Parâmetros'!$A$6:$C$105,3,FALSE),"Dentro da tolerância","Conferir duração"),"Conferir cadastro")))</f>
        <v/>
      </c>
      <c r="J62" s="23" t="n"/>
      <c r="K62" s="24" t="n"/>
    </row>
    <row r="63">
      <c r="A63" s="17" t="n"/>
      <c r="B63" s="37" t="n"/>
      <c r="C63" s="17" t="n"/>
      <c r="D63" s="17" t="n"/>
      <c r="E63" s="40">
        <f>IF(C63="","",IFERROR(VLOOKUP(C63,'Parâmetros'!$A$6:$C$105,2,FALSE),""))</f>
        <v/>
      </c>
      <c r="F63" s="39" t="n"/>
      <c r="G63" s="40">
        <f>IF(OR(E63="",F63=""),"",F63-E63)</f>
        <v/>
      </c>
      <c r="H63" s="26">
        <f>IF(OR(E63="",F63=""),"",IFERROR((F63-E63)/E63,""))</f>
        <v/>
      </c>
      <c r="I63" s="27">
        <f>IF(OR(C63="",F63=""),"",IF(E63="","Conferir cadastro",IFERROR(IF(ABS(H63)&lt;=VLOOKUP(C63,'Parâmetros'!$A$6:$C$105,3,FALSE),"Dentro da tolerância","Conferir duração"),"Conferir cadastro")))</f>
        <v/>
      </c>
      <c r="J63" s="23" t="n"/>
      <c r="K63" s="24" t="n"/>
    </row>
    <row r="64">
      <c r="A64" s="17" t="n"/>
      <c r="B64" s="37" t="n"/>
      <c r="C64" s="17" t="n"/>
      <c r="D64" s="17" t="n"/>
      <c r="E64" s="38">
        <f>IF(C64="","",IFERROR(VLOOKUP(C64,'Parâmetros'!$A$6:$C$105,2,FALSE),""))</f>
        <v/>
      </c>
      <c r="F64" s="39" t="n"/>
      <c r="G64" s="38">
        <f>IF(OR(E64="",F64=""),"",F64-E64)</f>
        <v/>
      </c>
      <c r="H64" s="21">
        <f>IF(OR(E64="",F64=""),"",IFERROR((F64-E64)/E64,""))</f>
        <v/>
      </c>
      <c r="I64" s="22">
        <f>IF(OR(C64="",F64=""),"",IF(E64="","Conferir cadastro",IFERROR(IF(ABS(H64)&lt;=VLOOKUP(C64,'Parâmetros'!$A$6:$C$105,3,FALSE),"Dentro da tolerância","Conferir duração"),"Conferir cadastro")))</f>
        <v/>
      </c>
      <c r="J64" s="23" t="n"/>
      <c r="K64" s="24" t="n"/>
    </row>
    <row r="65">
      <c r="A65" s="17" t="n"/>
      <c r="B65" s="37" t="n"/>
      <c r="C65" s="17" t="n"/>
      <c r="D65" s="17" t="n"/>
      <c r="E65" s="40">
        <f>IF(C65="","",IFERROR(VLOOKUP(C65,'Parâmetros'!$A$6:$C$105,2,FALSE),""))</f>
        <v/>
      </c>
      <c r="F65" s="39" t="n"/>
      <c r="G65" s="40">
        <f>IF(OR(E65="",F65=""),"",F65-E65)</f>
        <v/>
      </c>
      <c r="H65" s="26">
        <f>IF(OR(E65="",F65=""),"",IFERROR((F65-E65)/E65,""))</f>
        <v/>
      </c>
      <c r="I65" s="27">
        <f>IF(OR(C65="",F65=""),"",IF(E65="","Conferir cadastro",IFERROR(IF(ABS(H65)&lt;=VLOOKUP(C65,'Parâmetros'!$A$6:$C$105,3,FALSE),"Dentro da tolerância","Conferir duração"),"Conferir cadastro")))</f>
        <v/>
      </c>
      <c r="J65" s="23" t="n"/>
      <c r="K65" s="24" t="n"/>
    </row>
    <row r="66">
      <c r="A66" s="17" t="n"/>
      <c r="B66" s="37" t="n"/>
      <c r="C66" s="17" t="n"/>
      <c r="D66" s="17" t="n"/>
      <c r="E66" s="38">
        <f>IF(C66="","",IFERROR(VLOOKUP(C66,'Parâmetros'!$A$6:$C$105,2,FALSE),""))</f>
        <v/>
      </c>
      <c r="F66" s="39" t="n"/>
      <c r="G66" s="38">
        <f>IF(OR(E66="",F66=""),"",F66-E66)</f>
        <v/>
      </c>
      <c r="H66" s="21">
        <f>IF(OR(E66="",F66=""),"",IFERROR((F66-E66)/E66,""))</f>
        <v/>
      </c>
      <c r="I66" s="22">
        <f>IF(OR(C66="",F66=""),"",IF(E66="","Conferir cadastro",IFERROR(IF(ABS(H66)&lt;=VLOOKUP(C66,'Parâmetros'!$A$6:$C$105,3,FALSE),"Dentro da tolerância","Conferir duração"),"Conferir cadastro")))</f>
        <v/>
      </c>
      <c r="J66" s="23" t="n"/>
      <c r="K66" s="24" t="n"/>
    </row>
    <row r="67">
      <c r="A67" s="17" t="n"/>
      <c r="B67" s="37" t="n"/>
      <c r="C67" s="17" t="n"/>
      <c r="D67" s="17" t="n"/>
      <c r="E67" s="40">
        <f>IF(C67="","",IFERROR(VLOOKUP(C67,'Parâmetros'!$A$6:$C$105,2,FALSE),""))</f>
        <v/>
      </c>
      <c r="F67" s="39" t="n"/>
      <c r="G67" s="40">
        <f>IF(OR(E67="",F67=""),"",F67-E67)</f>
        <v/>
      </c>
      <c r="H67" s="26">
        <f>IF(OR(E67="",F67=""),"",IFERROR((F67-E67)/E67,""))</f>
        <v/>
      </c>
      <c r="I67" s="27">
        <f>IF(OR(C67="",F67=""),"",IF(E67="","Conferir cadastro",IFERROR(IF(ABS(H67)&lt;=VLOOKUP(C67,'Parâmetros'!$A$6:$C$105,3,FALSE),"Dentro da tolerância","Conferir duração"),"Conferir cadastro")))</f>
        <v/>
      </c>
      <c r="J67" s="23" t="n"/>
      <c r="K67" s="24" t="n"/>
    </row>
    <row r="68">
      <c r="A68" s="17" t="n"/>
      <c r="B68" s="37" t="n"/>
      <c r="C68" s="17" t="n"/>
      <c r="D68" s="17" t="n"/>
      <c r="E68" s="38">
        <f>IF(C68="","",IFERROR(VLOOKUP(C68,'Parâmetros'!$A$6:$C$105,2,FALSE),""))</f>
        <v/>
      </c>
      <c r="F68" s="39" t="n"/>
      <c r="G68" s="38">
        <f>IF(OR(E68="",F68=""),"",F68-E68)</f>
        <v/>
      </c>
      <c r="H68" s="21">
        <f>IF(OR(E68="",F68=""),"",IFERROR((F68-E68)/E68,""))</f>
        <v/>
      </c>
      <c r="I68" s="22">
        <f>IF(OR(C68="",F68=""),"",IF(E68="","Conferir cadastro",IFERROR(IF(ABS(H68)&lt;=VLOOKUP(C68,'Parâmetros'!$A$6:$C$105,3,FALSE),"Dentro da tolerância","Conferir duração"),"Conferir cadastro")))</f>
        <v/>
      </c>
      <c r="J68" s="23" t="n"/>
      <c r="K68" s="24" t="n"/>
    </row>
    <row r="69">
      <c r="A69" s="17" t="n"/>
      <c r="B69" s="37" t="n"/>
      <c r="C69" s="17" t="n"/>
      <c r="D69" s="17" t="n"/>
      <c r="E69" s="40">
        <f>IF(C69="","",IFERROR(VLOOKUP(C69,'Parâmetros'!$A$6:$C$105,2,FALSE),""))</f>
        <v/>
      </c>
      <c r="F69" s="39" t="n"/>
      <c r="G69" s="40">
        <f>IF(OR(E69="",F69=""),"",F69-E69)</f>
        <v/>
      </c>
      <c r="H69" s="26">
        <f>IF(OR(E69="",F69=""),"",IFERROR((F69-E69)/E69,""))</f>
        <v/>
      </c>
      <c r="I69" s="27">
        <f>IF(OR(C69="",F69=""),"",IF(E69="","Conferir cadastro",IFERROR(IF(ABS(H69)&lt;=VLOOKUP(C69,'Parâmetros'!$A$6:$C$105,3,FALSE),"Dentro da tolerância","Conferir duração"),"Conferir cadastro")))</f>
        <v/>
      </c>
      <c r="J69" s="23" t="n"/>
      <c r="K69" s="24" t="n"/>
    </row>
    <row r="70">
      <c r="A70" s="17" t="n"/>
      <c r="B70" s="37" t="n"/>
      <c r="C70" s="17" t="n"/>
      <c r="D70" s="17" t="n"/>
      <c r="E70" s="38">
        <f>IF(C70="","",IFERROR(VLOOKUP(C70,'Parâmetros'!$A$6:$C$105,2,FALSE),""))</f>
        <v/>
      </c>
      <c r="F70" s="39" t="n"/>
      <c r="G70" s="38">
        <f>IF(OR(E70="",F70=""),"",F70-E70)</f>
        <v/>
      </c>
      <c r="H70" s="21">
        <f>IF(OR(E70="",F70=""),"",IFERROR((F70-E70)/E70,""))</f>
        <v/>
      </c>
      <c r="I70" s="22">
        <f>IF(OR(C70="",F70=""),"",IF(E70="","Conferir cadastro",IFERROR(IF(ABS(H70)&lt;=VLOOKUP(C70,'Parâmetros'!$A$6:$C$105,3,FALSE),"Dentro da tolerância","Conferir duração"),"Conferir cadastro")))</f>
        <v/>
      </c>
      <c r="J70" s="23" t="n"/>
      <c r="K70" s="24" t="n"/>
    </row>
    <row r="71">
      <c r="A71" s="17" t="n"/>
      <c r="B71" s="37" t="n"/>
      <c r="C71" s="17" t="n"/>
      <c r="D71" s="17" t="n"/>
      <c r="E71" s="40">
        <f>IF(C71="","",IFERROR(VLOOKUP(C71,'Parâmetros'!$A$6:$C$105,2,FALSE),""))</f>
        <v/>
      </c>
      <c r="F71" s="39" t="n"/>
      <c r="G71" s="40">
        <f>IF(OR(E71="",F71=""),"",F71-E71)</f>
        <v/>
      </c>
      <c r="H71" s="26">
        <f>IF(OR(E71="",F71=""),"",IFERROR((F71-E71)/E71,""))</f>
        <v/>
      </c>
      <c r="I71" s="27">
        <f>IF(OR(C71="",F71=""),"",IF(E71="","Conferir cadastro",IFERROR(IF(ABS(H71)&lt;=VLOOKUP(C71,'Parâmetros'!$A$6:$C$105,3,FALSE),"Dentro da tolerância","Conferir duração"),"Conferir cadastro")))</f>
        <v/>
      </c>
      <c r="J71" s="23" t="n"/>
      <c r="K71" s="24" t="n"/>
    </row>
    <row r="72">
      <c r="A72" s="17" t="n"/>
      <c r="B72" s="37" t="n"/>
      <c r="C72" s="17" t="n"/>
      <c r="D72" s="17" t="n"/>
      <c r="E72" s="38">
        <f>IF(C72="","",IFERROR(VLOOKUP(C72,'Parâmetros'!$A$6:$C$105,2,FALSE),""))</f>
        <v/>
      </c>
      <c r="F72" s="39" t="n"/>
      <c r="G72" s="38">
        <f>IF(OR(E72="",F72=""),"",F72-E72)</f>
        <v/>
      </c>
      <c r="H72" s="21">
        <f>IF(OR(E72="",F72=""),"",IFERROR((F72-E72)/E72,""))</f>
        <v/>
      </c>
      <c r="I72" s="22">
        <f>IF(OR(C72="",F72=""),"",IF(E72="","Conferir cadastro",IFERROR(IF(ABS(H72)&lt;=VLOOKUP(C72,'Parâmetros'!$A$6:$C$105,3,FALSE),"Dentro da tolerância","Conferir duração"),"Conferir cadastro")))</f>
        <v/>
      </c>
      <c r="J72" s="23" t="n"/>
      <c r="K72" s="24" t="n"/>
    </row>
    <row r="73">
      <c r="A73" s="17" t="n"/>
      <c r="B73" s="37" t="n"/>
      <c r="C73" s="17" t="n"/>
      <c r="D73" s="17" t="n"/>
      <c r="E73" s="40">
        <f>IF(C73="","",IFERROR(VLOOKUP(C73,'Parâmetros'!$A$6:$C$105,2,FALSE),""))</f>
        <v/>
      </c>
      <c r="F73" s="39" t="n"/>
      <c r="G73" s="40">
        <f>IF(OR(E73="",F73=""),"",F73-E73)</f>
        <v/>
      </c>
      <c r="H73" s="26">
        <f>IF(OR(E73="",F73=""),"",IFERROR((F73-E73)/E73,""))</f>
        <v/>
      </c>
      <c r="I73" s="27">
        <f>IF(OR(C73="",F73=""),"",IF(E73="","Conferir cadastro",IFERROR(IF(ABS(H73)&lt;=VLOOKUP(C73,'Parâmetros'!$A$6:$C$105,3,FALSE),"Dentro da tolerância","Conferir duração"),"Conferir cadastro")))</f>
        <v/>
      </c>
      <c r="J73" s="23" t="n"/>
      <c r="K73" s="24" t="n"/>
    </row>
    <row r="74">
      <c r="A74" s="17" t="n"/>
      <c r="B74" s="37" t="n"/>
      <c r="C74" s="17" t="n"/>
      <c r="D74" s="17" t="n"/>
      <c r="E74" s="38">
        <f>IF(C74="","",IFERROR(VLOOKUP(C74,'Parâmetros'!$A$6:$C$105,2,FALSE),""))</f>
        <v/>
      </c>
      <c r="F74" s="39" t="n"/>
      <c r="G74" s="38">
        <f>IF(OR(E74="",F74=""),"",F74-E74)</f>
        <v/>
      </c>
      <c r="H74" s="21">
        <f>IF(OR(E74="",F74=""),"",IFERROR((F74-E74)/E74,""))</f>
        <v/>
      </c>
      <c r="I74" s="22">
        <f>IF(OR(C74="",F74=""),"",IF(E74="","Conferir cadastro",IFERROR(IF(ABS(H74)&lt;=VLOOKUP(C74,'Parâmetros'!$A$6:$C$105,3,FALSE),"Dentro da tolerância","Conferir duração"),"Conferir cadastro")))</f>
        <v/>
      </c>
      <c r="J74" s="23" t="n"/>
      <c r="K74" s="24" t="n"/>
    </row>
    <row r="75">
      <c r="A75" s="17" t="n"/>
      <c r="B75" s="37" t="n"/>
      <c r="C75" s="17" t="n"/>
      <c r="D75" s="17" t="n"/>
      <c r="E75" s="40">
        <f>IF(C75="","",IFERROR(VLOOKUP(C75,'Parâmetros'!$A$6:$C$105,2,FALSE),""))</f>
        <v/>
      </c>
      <c r="F75" s="39" t="n"/>
      <c r="G75" s="40">
        <f>IF(OR(E75="",F75=""),"",F75-E75)</f>
        <v/>
      </c>
      <c r="H75" s="26">
        <f>IF(OR(E75="",F75=""),"",IFERROR((F75-E75)/E75,""))</f>
        <v/>
      </c>
      <c r="I75" s="27">
        <f>IF(OR(C75="",F75=""),"",IF(E75="","Conferir cadastro",IFERROR(IF(ABS(H75)&lt;=VLOOKUP(C75,'Parâmetros'!$A$6:$C$105,3,FALSE),"Dentro da tolerância","Conferir duração"),"Conferir cadastro")))</f>
        <v/>
      </c>
      <c r="J75" s="23" t="n"/>
      <c r="K75" s="24" t="n"/>
    </row>
    <row r="76">
      <c r="A76" s="17" t="n"/>
      <c r="B76" s="37" t="n"/>
      <c r="C76" s="17" t="n"/>
      <c r="D76" s="17" t="n"/>
      <c r="E76" s="38">
        <f>IF(C76="","",IFERROR(VLOOKUP(C76,'Parâmetros'!$A$6:$C$105,2,FALSE),""))</f>
        <v/>
      </c>
      <c r="F76" s="39" t="n"/>
      <c r="G76" s="38">
        <f>IF(OR(E76="",F76=""),"",F76-E76)</f>
        <v/>
      </c>
      <c r="H76" s="21">
        <f>IF(OR(E76="",F76=""),"",IFERROR((F76-E76)/E76,""))</f>
        <v/>
      </c>
      <c r="I76" s="22">
        <f>IF(OR(C76="",F76=""),"",IF(E76="","Conferir cadastro",IFERROR(IF(ABS(H76)&lt;=VLOOKUP(C76,'Parâmetros'!$A$6:$C$105,3,FALSE),"Dentro da tolerância","Conferir duração"),"Conferir cadastro")))</f>
        <v/>
      </c>
      <c r="J76" s="23" t="n"/>
      <c r="K76" s="24" t="n"/>
    </row>
    <row r="77">
      <c r="A77" s="17" t="n"/>
      <c r="B77" s="37" t="n"/>
      <c r="C77" s="17" t="n"/>
      <c r="D77" s="17" t="n"/>
      <c r="E77" s="40">
        <f>IF(C77="","",IFERROR(VLOOKUP(C77,'Parâmetros'!$A$6:$C$105,2,FALSE),""))</f>
        <v/>
      </c>
      <c r="F77" s="39" t="n"/>
      <c r="G77" s="40">
        <f>IF(OR(E77="",F77=""),"",F77-E77)</f>
        <v/>
      </c>
      <c r="H77" s="26">
        <f>IF(OR(E77="",F77=""),"",IFERROR((F77-E77)/E77,""))</f>
        <v/>
      </c>
      <c r="I77" s="27">
        <f>IF(OR(C77="",F77=""),"",IF(E77="","Conferir cadastro",IFERROR(IF(ABS(H77)&lt;=VLOOKUP(C77,'Parâmetros'!$A$6:$C$105,3,FALSE),"Dentro da tolerância","Conferir duração"),"Conferir cadastro")))</f>
        <v/>
      </c>
      <c r="J77" s="23" t="n"/>
      <c r="K77" s="24" t="n"/>
    </row>
    <row r="78">
      <c r="A78" s="17" t="n"/>
      <c r="B78" s="37" t="n"/>
      <c r="C78" s="17" t="n"/>
      <c r="D78" s="17" t="n"/>
      <c r="E78" s="38">
        <f>IF(C78="","",IFERROR(VLOOKUP(C78,'Parâmetros'!$A$6:$C$105,2,FALSE),""))</f>
        <v/>
      </c>
      <c r="F78" s="39" t="n"/>
      <c r="G78" s="38">
        <f>IF(OR(E78="",F78=""),"",F78-E78)</f>
        <v/>
      </c>
      <c r="H78" s="21">
        <f>IF(OR(E78="",F78=""),"",IFERROR((F78-E78)/E78,""))</f>
        <v/>
      </c>
      <c r="I78" s="22">
        <f>IF(OR(C78="",F78=""),"",IF(E78="","Conferir cadastro",IFERROR(IF(ABS(H78)&lt;=VLOOKUP(C78,'Parâmetros'!$A$6:$C$105,3,FALSE),"Dentro da tolerância","Conferir duração"),"Conferir cadastro")))</f>
        <v/>
      </c>
      <c r="J78" s="23" t="n"/>
      <c r="K78" s="24" t="n"/>
    </row>
    <row r="79">
      <c r="A79" s="17" t="n"/>
      <c r="B79" s="37" t="n"/>
      <c r="C79" s="17" t="n"/>
      <c r="D79" s="17" t="n"/>
      <c r="E79" s="40">
        <f>IF(C79="","",IFERROR(VLOOKUP(C79,'Parâmetros'!$A$6:$C$105,2,FALSE),""))</f>
        <v/>
      </c>
      <c r="F79" s="39" t="n"/>
      <c r="G79" s="40">
        <f>IF(OR(E79="",F79=""),"",F79-E79)</f>
        <v/>
      </c>
      <c r="H79" s="26">
        <f>IF(OR(E79="",F79=""),"",IFERROR((F79-E79)/E79,""))</f>
        <v/>
      </c>
      <c r="I79" s="27">
        <f>IF(OR(C79="",F79=""),"",IF(E79="","Conferir cadastro",IFERROR(IF(ABS(H79)&lt;=VLOOKUP(C79,'Parâmetros'!$A$6:$C$105,3,FALSE),"Dentro da tolerância","Conferir duração"),"Conferir cadastro")))</f>
        <v/>
      </c>
      <c r="J79" s="23" t="n"/>
      <c r="K79" s="24" t="n"/>
    </row>
    <row r="80">
      <c r="A80" s="17" t="n"/>
      <c r="B80" s="37" t="n"/>
      <c r="C80" s="17" t="n"/>
      <c r="D80" s="17" t="n"/>
      <c r="E80" s="38">
        <f>IF(C80="","",IFERROR(VLOOKUP(C80,'Parâmetros'!$A$6:$C$105,2,FALSE),""))</f>
        <v/>
      </c>
      <c r="F80" s="39" t="n"/>
      <c r="G80" s="38">
        <f>IF(OR(E80="",F80=""),"",F80-E80)</f>
        <v/>
      </c>
      <c r="H80" s="21">
        <f>IF(OR(E80="",F80=""),"",IFERROR((F80-E80)/E80,""))</f>
        <v/>
      </c>
      <c r="I80" s="22">
        <f>IF(OR(C80="",F80=""),"",IF(E80="","Conferir cadastro",IFERROR(IF(ABS(H80)&lt;=VLOOKUP(C80,'Parâmetros'!$A$6:$C$105,3,FALSE),"Dentro da tolerância","Conferir duração"),"Conferir cadastro")))</f>
        <v/>
      </c>
      <c r="J80" s="23" t="n"/>
      <c r="K80" s="24" t="n"/>
    </row>
    <row r="81">
      <c r="A81" s="17" t="n"/>
      <c r="B81" s="37" t="n"/>
      <c r="C81" s="17" t="n"/>
      <c r="D81" s="17" t="n"/>
      <c r="E81" s="40">
        <f>IF(C81="","",IFERROR(VLOOKUP(C81,'Parâmetros'!$A$6:$C$105,2,FALSE),""))</f>
        <v/>
      </c>
      <c r="F81" s="39" t="n"/>
      <c r="G81" s="40">
        <f>IF(OR(E81="",F81=""),"",F81-E81)</f>
        <v/>
      </c>
      <c r="H81" s="26">
        <f>IF(OR(E81="",F81=""),"",IFERROR((F81-E81)/E81,""))</f>
        <v/>
      </c>
      <c r="I81" s="27">
        <f>IF(OR(C81="",F81=""),"",IF(E81="","Conferir cadastro",IFERROR(IF(ABS(H81)&lt;=VLOOKUP(C81,'Parâmetros'!$A$6:$C$105,3,FALSE),"Dentro da tolerância","Conferir duração"),"Conferir cadastro")))</f>
        <v/>
      </c>
      <c r="J81" s="23" t="n"/>
      <c r="K81" s="24" t="n"/>
    </row>
    <row r="82">
      <c r="A82" s="17" t="n"/>
      <c r="B82" s="37" t="n"/>
      <c r="C82" s="17" t="n"/>
      <c r="D82" s="17" t="n"/>
      <c r="E82" s="38">
        <f>IF(C82="","",IFERROR(VLOOKUP(C82,'Parâmetros'!$A$6:$C$105,2,FALSE),""))</f>
        <v/>
      </c>
      <c r="F82" s="39" t="n"/>
      <c r="G82" s="38">
        <f>IF(OR(E82="",F82=""),"",F82-E82)</f>
        <v/>
      </c>
      <c r="H82" s="21">
        <f>IF(OR(E82="",F82=""),"",IFERROR((F82-E82)/E82,""))</f>
        <v/>
      </c>
      <c r="I82" s="22">
        <f>IF(OR(C82="",F82=""),"",IF(E82="","Conferir cadastro",IFERROR(IF(ABS(H82)&lt;=VLOOKUP(C82,'Parâmetros'!$A$6:$C$105,3,FALSE),"Dentro da tolerância","Conferir duração"),"Conferir cadastro")))</f>
        <v/>
      </c>
      <c r="J82" s="23" t="n"/>
      <c r="K82" s="24" t="n"/>
    </row>
    <row r="83">
      <c r="A83" s="17" t="n"/>
      <c r="B83" s="37" t="n"/>
      <c r="C83" s="17" t="n"/>
      <c r="D83" s="17" t="n"/>
      <c r="E83" s="40">
        <f>IF(C83="","",IFERROR(VLOOKUP(C83,'Parâmetros'!$A$6:$C$105,2,FALSE),""))</f>
        <v/>
      </c>
      <c r="F83" s="39" t="n"/>
      <c r="G83" s="40">
        <f>IF(OR(E83="",F83=""),"",F83-E83)</f>
        <v/>
      </c>
      <c r="H83" s="26">
        <f>IF(OR(E83="",F83=""),"",IFERROR((F83-E83)/E83,""))</f>
        <v/>
      </c>
      <c r="I83" s="27">
        <f>IF(OR(C83="",F83=""),"",IF(E83="","Conferir cadastro",IFERROR(IF(ABS(H83)&lt;=VLOOKUP(C83,'Parâmetros'!$A$6:$C$105,3,FALSE),"Dentro da tolerância","Conferir duração"),"Conferir cadastro")))</f>
        <v/>
      </c>
      <c r="J83" s="23" t="n"/>
      <c r="K83" s="24" t="n"/>
    </row>
    <row r="84">
      <c r="A84" s="17" t="n"/>
      <c r="B84" s="37" t="n"/>
      <c r="C84" s="17" t="n"/>
      <c r="D84" s="17" t="n"/>
      <c r="E84" s="38">
        <f>IF(C84="","",IFERROR(VLOOKUP(C84,'Parâmetros'!$A$6:$C$105,2,FALSE),""))</f>
        <v/>
      </c>
      <c r="F84" s="39" t="n"/>
      <c r="G84" s="38">
        <f>IF(OR(E84="",F84=""),"",F84-E84)</f>
        <v/>
      </c>
      <c r="H84" s="21">
        <f>IF(OR(E84="",F84=""),"",IFERROR((F84-E84)/E84,""))</f>
        <v/>
      </c>
      <c r="I84" s="22">
        <f>IF(OR(C84="",F84=""),"",IF(E84="","Conferir cadastro",IFERROR(IF(ABS(H84)&lt;=VLOOKUP(C84,'Parâmetros'!$A$6:$C$105,3,FALSE),"Dentro da tolerância","Conferir duração"),"Conferir cadastro")))</f>
        <v/>
      </c>
      <c r="J84" s="23" t="n"/>
      <c r="K84" s="24" t="n"/>
    </row>
    <row r="85">
      <c r="A85" s="17" t="n"/>
      <c r="B85" s="37" t="n"/>
      <c r="C85" s="17" t="n"/>
      <c r="D85" s="17" t="n"/>
      <c r="E85" s="40">
        <f>IF(C85="","",IFERROR(VLOOKUP(C85,'Parâmetros'!$A$6:$C$105,2,FALSE),""))</f>
        <v/>
      </c>
      <c r="F85" s="39" t="n"/>
      <c r="G85" s="40">
        <f>IF(OR(E85="",F85=""),"",F85-E85)</f>
        <v/>
      </c>
      <c r="H85" s="26">
        <f>IF(OR(E85="",F85=""),"",IFERROR((F85-E85)/E85,""))</f>
        <v/>
      </c>
      <c r="I85" s="27">
        <f>IF(OR(C85="",F85=""),"",IF(E85="","Conferir cadastro",IFERROR(IF(ABS(H85)&lt;=VLOOKUP(C85,'Parâmetros'!$A$6:$C$105,3,FALSE),"Dentro da tolerância","Conferir duração"),"Conferir cadastro")))</f>
        <v/>
      </c>
      <c r="J85" s="23" t="n"/>
      <c r="K85" s="24" t="n"/>
    </row>
    <row r="86">
      <c r="A86" s="17" t="n"/>
      <c r="B86" s="37" t="n"/>
      <c r="C86" s="17" t="n"/>
      <c r="D86" s="17" t="n"/>
      <c r="E86" s="38">
        <f>IF(C86="","",IFERROR(VLOOKUP(C86,'Parâmetros'!$A$6:$C$105,2,FALSE),""))</f>
        <v/>
      </c>
      <c r="F86" s="39" t="n"/>
      <c r="G86" s="38">
        <f>IF(OR(E86="",F86=""),"",F86-E86)</f>
        <v/>
      </c>
      <c r="H86" s="21">
        <f>IF(OR(E86="",F86=""),"",IFERROR((F86-E86)/E86,""))</f>
        <v/>
      </c>
      <c r="I86" s="22">
        <f>IF(OR(C86="",F86=""),"",IF(E86="","Conferir cadastro",IFERROR(IF(ABS(H86)&lt;=VLOOKUP(C86,'Parâmetros'!$A$6:$C$105,3,FALSE),"Dentro da tolerância","Conferir duração"),"Conferir cadastro")))</f>
        <v/>
      </c>
      <c r="J86" s="23" t="n"/>
      <c r="K86" s="24" t="n"/>
    </row>
    <row r="87">
      <c r="A87" s="17" t="n"/>
      <c r="B87" s="37" t="n"/>
      <c r="C87" s="17" t="n"/>
      <c r="D87" s="17" t="n"/>
      <c r="E87" s="40">
        <f>IF(C87="","",IFERROR(VLOOKUP(C87,'Parâmetros'!$A$6:$C$105,2,FALSE),""))</f>
        <v/>
      </c>
      <c r="F87" s="39" t="n"/>
      <c r="G87" s="40">
        <f>IF(OR(E87="",F87=""),"",F87-E87)</f>
        <v/>
      </c>
      <c r="H87" s="26">
        <f>IF(OR(E87="",F87=""),"",IFERROR((F87-E87)/E87,""))</f>
        <v/>
      </c>
      <c r="I87" s="27">
        <f>IF(OR(C87="",F87=""),"",IF(E87="","Conferir cadastro",IFERROR(IF(ABS(H87)&lt;=VLOOKUP(C87,'Parâmetros'!$A$6:$C$105,3,FALSE),"Dentro da tolerância","Conferir duração"),"Conferir cadastro")))</f>
        <v/>
      </c>
      <c r="J87" s="23" t="n"/>
      <c r="K87" s="24" t="n"/>
    </row>
    <row r="88">
      <c r="A88" s="17" t="n"/>
      <c r="B88" s="37" t="n"/>
      <c r="C88" s="17" t="n"/>
      <c r="D88" s="17" t="n"/>
      <c r="E88" s="38">
        <f>IF(C88="","",IFERROR(VLOOKUP(C88,'Parâmetros'!$A$6:$C$105,2,FALSE),""))</f>
        <v/>
      </c>
      <c r="F88" s="39" t="n"/>
      <c r="G88" s="38">
        <f>IF(OR(E88="",F88=""),"",F88-E88)</f>
        <v/>
      </c>
      <c r="H88" s="21">
        <f>IF(OR(E88="",F88=""),"",IFERROR((F88-E88)/E88,""))</f>
        <v/>
      </c>
      <c r="I88" s="22">
        <f>IF(OR(C88="",F88=""),"",IF(E88="","Conferir cadastro",IFERROR(IF(ABS(H88)&lt;=VLOOKUP(C88,'Parâmetros'!$A$6:$C$105,3,FALSE),"Dentro da tolerância","Conferir duração"),"Conferir cadastro")))</f>
        <v/>
      </c>
      <c r="J88" s="23" t="n"/>
      <c r="K88" s="24" t="n"/>
    </row>
    <row r="89">
      <c r="A89" s="17" t="n"/>
      <c r="B89" s="37" t="n"/>
      <c r="C89" s="17" t="n"/>
      <c r="D89" s="17" t="n"/>
      <c r="E89" s="40">
        <f>IF(C89="","",IFERROR(VLOOKUP(C89,'Parâmetros'!$A$6:$C$105,2,FALSE),""))</f>
        <v/>
      </c>
      <c r="F89" s="39" t="n"/>
      <c r="G89" s="40">
        <f>IF(OR(E89="",F89=""),"",F89-E89)</f>
        <v/>
      </c>
      <c r="H89" s="26">
        <f>IF(OR(E89="",F89=""),"",IFERROR((F89-E89)/E89,""))</f>
        <v/>
      </c>
      <c r="I89" s="27">
        <f>IF(OR(C89="",F89=""),"",IF(E89="","Conferir cadastro",IFERROR(IF(ABS(H89)&lt;=VLOOKUP(C89,'Parâmetros'!$A$6:$C$105,3,FALSE),"Dentro da tolerância","Conferir duração"),"Conferir cadastro")))</f>
        <v/>
      </c>
      <c r="J89" s="23" t="n"/>
      <c r="K89" s="24" t="n"/>
    </row>
    <row r="90">
      <c r="A90" s="17" t="n"/>
      <c r="B90" s="37" t="n"/>
      <c r="C90" s="17" t="n"/>
      <c r="D90" s="17" t="n"/>
      <c r="E90" s="38">
        <f>IF(C90="","",IFERROR(VLOOKUP(C90,'Parâmetros'!$A$6:$C$105,2,FALSE),""))</f>
        <v/>
      </c>
      <c r="F90" s="39" t="n"/>
      <c r="G90" s="38">
        <f>IF(OR(E90="",F90=""),"",F90-E90)</f>
        <v/>
      </c>
      <c r="H90" s="21">
        <f>IF(OR(E90="",F90=""),"",IFERROR((F90-E90)/E90,""))</f>
        <v/>
      </c>
      <c r="I90" s="22">
        <f>IF(OR(C90="",F90=""),"",IF(E90="","Conferir cadastro",IFERROR(IF(ABS(H90)&lt;=VLOOKUP(C90,'Parâmetros'!$A$6:$C$105,3,FALSE),"Dentro da tolerância","Conferir duração"),"Conferir cadastro")))</f>
        <v/>
      </c>
      <c r="J90" s="23" t="n"/>
      <c r="K90" s="24" t="n"/>
    </row>
    <row r="91">
      <c r="A91" s="17" t="n"/>
      <c r="B91" s="37" t="n"/>
      <c r="C91" s="17" t="n"/>
      <c r="D91" s="17" t="n"/>
      <c r="E91" s="40">
        <f>IF(C91="","",IFERROR(VLOOKUP(C91,'Parâmetros'!$A$6:$C$105,2,FALSE),""))</f>
        <v/>
      </c>
      <c r="F91" s="39" t="n"/>
      <c r="G91" s="40">
        <f>IF(OR(E91="",F91=""),"",F91-E91)</f>
        <v/>
      </c>
      <c r="H91" s="26">
        <f>IF(OR(E91="",F91=""),"",IFERROR((F91-E91)/E91,""))</f>
        <v/>
      </c>
      <c r="I91" s="27">
        <f>IF(OR(C91="",F91=""),"",IF(E91="","Conferir cadastro",IFERROR(IF(ABS(H91)&lt;=VLOOKUP(C91,'Parâmetros'!$A$6:$C$105,3,FALSE),"Dentro da tolerância","Conferir duração"),"Conferir cadastro")))</f>
        <v/>
      </c>
      <c r="J91" s="23" t="n"/>
      <c r="K91" s="24" t="n"/>
    </row>
    <row r="92">
      <c r="A92" s="17" t="n"/>
      <c r="B92" s="37" t="n"/>
      <c r="C92" s="17" t="n"/>
      <c r="D92" s="17" t="n"/>
      <c r="E92" s="38">
        <f>IF(C92="","",IFERROR(VLOOKUP(C92,'Parâmetros'!$A$6:$C$105,2,FALSE),""))</f>
        <v/>
      </c>
      <c r="F92" s="39" t="n"/>
      <c r="G92" s="38">
        <f>IF(OR(E92="",F92=""),"",F92-E92)</f>
        <v/>
      </c>
      <c r="H92" s="21">
        <f>IF(OR(E92="",F92=""),"",IFERROR((F92-E92)/E92,""))</f>
        <v/>
      </c>
      <c r="I92" s="22">
        <f>IF(OR(C92="",F92=""),"",IF(E92="","Conferir cadastro",IFERROR(IF(ABS(H92)&lt;=VLOOKUP(C92,'Parâmetros'!$A$6:$C$105,3,FALSE),"Dentro da tolerância","Conferir duração"),"Conferir cadastro")))</f>
        <v/>
      </c>
      <c r="J92" s="23" t="n"/>
      <c r="K92" s="24" t="n"/>
    </row>
    <row r="93">
      <c r="A93" s="17" t="n"/>
      <c r="B93" s="37" t="n"/>
      <c r="C93" s="17" t="n"/>
      <c r="D93" s="17" t="n"/>
      <c r="E93" s="40">
        <f>IF(C93="","",IFERROR(VLOOKUP(C93,'Parâmetros'!$A$6:$C$105,2,FALSE),""))</f>
        <v/>
      </c>
      <c r="F93" s="39" t="n"/>
      <c r="G93" s="40">
        <f>IF(OR(E93="",F93=""),"",F93-E93)</f>
        <v/>
      </c>
      <c r="H93" s="26">
        <f>IF(OR(E93="",F93=""),"",IFERROR((F93-E93)/E93,""))</f>
        <v/>
      </c>
      <c r="I93" s="27">
        <f>IF(OR(C93="",F93=""),"",IF(E93="","Conferir cadastro",IFERROR(IF(ABS(H93)&lt;=VLOOKUP(C93,'Parâmetros'!$A$6:$C$105,3,FALSE),"Dentro da tolerância","Conferir duração"),"Conferir cadastro")))</f>
        <v/>
      </c>
      <c r="J93" s="23" t="n"/>
      <c r="K93" s="24" t="n"/>
    </row>
    <row r="94">
      <c r="A94" s="17" t="n"/>
      <c r="B94" s="37" t="n"/>
      <c r="C94" s="17" t="n"/>
      <c r="D94" s="17" t="n"/>
      <c r="E94" s="38">
        <f>IF(C94="","",IFERROR(VLOOKUP(C94,'Parâmetros'!$A$6:$C$105,2,FALSE),""))</f>
        <v/>
      </c>
      <c r="F94" s="39" t="n"/>
      <c r="G94" s="38">
        <f>IF(OR(E94="",F94=""),"",F94-E94)</f>
        <v/>
      </c>
      <c r="H94" s="21">
        <f>IF(OR(E94="",F94=""),"",IFERROR((F94-E94)/E94,""))</f>
        <v/>
      </c>
      <c r="I94" s="22">
        <f>IF(OR(C94="",F94=""),"",IF(E94="","Conferir cadastro",IFERROR(IF(ABS(H94)&lt;=VLOOKUP(C94,'Parâmetros'!$A$6:$C$105,3,FALSE),"Dentro da tolerância","Conferir duração"),"Conferir cadastro")))</f>
        <v/>
      </c>
      <c r="J94" s="23" t="n"/>
      <c r="K94" s="24" t="n"/>
    </row>
    <row r="95">
      <c r="A95" s="17" t="n"/>
      <c r="B95" s="37" t="n"/>
      <c r="C95" s="17" t="n"/>
      <c r="D95" s="17" t="n"/>
      <c r="E95" s="40">
        <f>IF(C95="","",IFERROR(VLOOKUP(C95,'Parâmetros'!$A$6:$C$105,2,FALSE),""))</f>
        <v/>
      </c>
      <c r="F95" s="39" t="n"/>
      <c r="G95" s="40">
        <f>IF(OR(E95="",F95=""),"",F95-E95)</f>
        <v/>
      </c>
      <c r="H95" s="26">
        <f>IF(OR(E95="",F95=""),"",IFERROR((F95-E95)/E95,""))</f>
        <v/>
      </c>
      <c r="I95" s="27">
        <f>IF(OR(C95="",F95=""),"",IF(E95="","Conferir cadastro",IFERROR(IF(ABS(H95)&lt;=VLOOKUP(C95,'Parâmetros'!$A$6:$C$105,3,FALSE),"Dentro da tolerância","Conferir duração"),"Conferir cadastro")))</f>
        <v/>
      </c>
      <c r="J95" s="23" t="n"/>
      <c r="K95" s="24" t="n"/>
    </row>
    <row r="96">
      <c r="A96" s="17" t="n"/>
      <c r="B96" s="37" t="n"/>
      <c r="C96" s="17" t="n"/>
      <c r="D96" s="17" t="n"/>
      <c r="E96" s="38">
        <f>IF(C96="","",IFERROR(VLOOKUP(C96,'Parâmetros'!$A$6:$C$105,2,FALSE),""))</f>
        <v/>
      </c>
      <c r="F96" s="39" t="n"/>
      <c r="G96" s="38">
        <f>IF(OR(E96="",F96=""),"",F96-E96)</f>
        <v/>
      </c>
      <c r="H96" s="21">
        <f>IF(OR(E96="",F96=""),"",IFERROR((F96-E96)/E96,""))</f>
        <v/>
      </c>
      <c r="I96" s="22">
        <f>IF(OR(C96="",F96=""),"",IF(E96="","Conferir cadastro",IFERROR(IF(ABS(H96)&lt;=VLOOKUP(C96,'Parâmetros'!$A$6:$C$105,3,FALSE),"Dentro da tolerância","Conferir duração"),"Conferir cadastro")))</f>
        <v/>
      </c>
      <c r="J96" s="23" t="n"/>
      <c r="K96" s="24" t="n"/>
    </row>
    <row r="97">
      <c r="A97" s="17" t="n"/>
      <c r="B97" s="37" t="n"/>
      <c r="C97" s="17" t="n"/>
      <c r="D97" s="17" t="n"/>
      <c r="E97" s="40">
        <f>IF(C97="","",IFERROR(VLOOKUP(C97,'Parâmetros'!$A$6:$C$105,2,FALSE),""))</f>
        <v/>
      </c>
      <c r="F97" s="39" t="n"/>
      <c r="G97" s="40">
        <f>IF(OR(E97="",F97=""),"",F97-E97)</f>
        <v/>
      </c>
      <c r="H97" s="26">
        <f>IF(OR(E97="",F97=""),"",IFERROR((F97-E97)/E97,""))</f>
        <v/>
      </c>
      <c r="I97" s="27">
        <f>IF(OR(C97="",F97=""),"",IF(E97="","Conferir cadastro",IFERROR(IF(ABS(H97)&lt;=VLOOKUP(C97,'Parâmetros'!$A$6:$C$105,3,FALSE),"Dentro da tolerância","Conferir duração"),"Conferir cadastro")))</f>
        <v/>
      </c>
      <c r="J97" s="23" t="n"/>
      <c r="K97" s="24" t="n"/>
    </row>
    <row r="98">
      <c r="A98" s="17" t="n"/>
      <c r="B98" s="37" t="n"/>
      <c r="C98" s="17" t="n"/>
      <c r="D98" s="17" t="n"/>
      <c r="E98" s="38">
        <f>IF(C98="","",IFERROR(VLOOKUP(C98,'Parâmetros'!$A$6:$C$105,2,FALSE),""))</f>
        <v/>
      </c>
      <c r="F98" s="39" t="n"/>
      <c r="G98" s="38">
        <f>IF(OR(E98="",F98=""),"",F98-E98)</f>
        <v/>
      </c>
      <c r="H98" s="21">
        <f>IF(OR(E98="",F98=""),"",IFERROR((F98-E98)/E98,""))</f>
        <v/>
      </c>
      <c r="I98" s="22">
        <f>IF(OR(C98="",F98=""),"",IF(E98="","Conferir cadastro",IFERROR(IF(ABS(H98)&lt;=VLOOKUP(C98,'Parâmetros'!$A$6:$C$105,3,FALSE),"Dentro da tolerância","Conferir duração"),"Conferir cadastro")))</f>
        <v/>
      </c>
      <c r="J98" s="23" t="n"/>
      <c r="K98" s="24" t="n"/>
    </row>
    <row r="99">
      <c r="A99" s="17" t="n"/>
      <c r="B99" s="37" t="n"/>
      <c r="C99" s="17" t="n"/>
      <c r="D99" s="17" t="n"/>
      <c r="E99" s="40">
        <f>IF(C99="","",IFERROR(VLOOKUP(C99,'Parâmetros'!$A$6:$C$105,2,FALSE),""))</f>
        <v/>
      </c>
      <c r="F99" s="39" t="n"/>
      <c r="G99" s="40">
        <f>IF(OR(E99="",F99=""),"",F99-E99)</f>
        <v/>
      </c>
      <c r="H99" s="26">
        <f>IF(OR(E99="",F99=""),"",IFERROR((F99-E99)/E99,""))</f>
        <v/>
      </c>
      <c r="I99" s="27">
        <f>IF(OR(C99="",F99=""),"",IF(E99="","Conferir cadastro",IFERROR(IF(ABS(H99)&lt;=VLOOKUP(C99,'Parâmetros'!$A$6:$C$105,3,FALSE),"Dentro da tolerância","Conferir duração"),"Conferir cadastro")))</f>
        <v/>
      </c>
      <c r="J99" s="23" t="n"/>
      <c r="K99" s="24" t="n"/>
    </row>
    <row r="100">
      <c r="A100" s="17" t="n"/>
      <c r="B100" s="37" t="n"/>
      <c r="C100" s="17" t="n"/>
      <c r="D100" s="17" t="n"/>
      <c r="E100" s="38">
        <f>IF(C100="","",IFERROR(VLOOKUP(C100,'Parâmetros'!$A$6:$C$105,2,FALSE),""))</f>
        <v/>
      </c>
      <c r="F100" s="39" t="n"/>
      <c r="G100" s="38">
        <f>IF(OR(E100="",F100=""),"",F100-E100)</f>
        <v/>
      </c>
      <c r="H100" s="21">
        <f>IF(OR(E100="",F100=""),"",IFERROR((F100-E100)/E100,""))</f>
        <v/>
      </c>
      <c r="I100" s="22">
        <f>IF(OR(C100="",F100=""),"",IF(E100="","Conferir cadastro",IFERROR(IF(ABS(H100)&lt;=VLOOKUP(C100,'Parâmetros'!$A$6:$C$105,3,FALSE),"Dentro da tolerância","Conferir duração"),"Conferir cadastro")))</f>
        <v/>
      </c>
      <c r="J100" s="23" t="n"/>
      <c r="K100" s="24" t="n"/>
    </row>
    <row r="101">
      <c r="A101" s="17" t="n"/>
      <c r="B101" s="37" t="n"/>
      <c r="C101" s="17" t="n"/>
      <c r="D101" s="17" t="n"/>
      <c r="E101" s="40">
        <f>IF(C101="","",IFERROR(VLOOKUP(C101,'Parâmetros'!$A$6:$C$105,2,FALSE),""))</f>
        <v/>
      </c>
      <c r="F101" s="39" t="n"/>
      <c r="G101" s="40">
        <f>IF(OR(E101="",F101=""),"",F101-E101)</f>
        <v/>
      </c>
      <c r="H101" s="26">
        <f>IF(OR(E101="",F101=""),"",IFERROR((F101-E101)/E101,""))</f>
        <v/>
      </c>
      <c r="I101" s="27">
        <f>IF(OR(C101="",F101=""),"",IF(E101="","Conferir cadastro",IFERROR(IF(ABS(H101)&lt;=VLOOKUP(C101,'Parâmetros'!$A$6:$C$105,3,FALSE),"Dentro da tolerância","Conferir duração"),"Conferir cadastro")))</f>
        <v/>
      </c>
      <c r="J101" s="23" t="n"/>
      <c r="K101" s="24" t="n"/>
    </row>
    <row r="102">
      <c r="A102" s="17" t="n"/>
      <c r="B102" s="37" t="n"/>
      <c r="C102" s="17" t="n"/>
      <c r="D102" s="17" t="n"/>
      <c r="E102" s="38">
        <f>IF(C102="","",IFERROR(VLOOKUP(C102,'Parâmetros'!$A$6:$C$105,2,FALSE),""))</f>
        <v/>
      </c>
      <c r="F102" s="39" t="n"/>
      <c r="G102" s="38">
        <f>IF(OR(E102="",F102=""),"",F102-E102)</f>
        <v/>
      </c>
      <c r="H102" s="21">
        <f>IF(OR(E102="",F102=""),"",IFERROR((F102-E102)/E102,""))</f>
        <v/>
      </c>
      <c r="I102" s="22">
        <f>IF(OR(C102="",F102=""),"",IF(E102="","Conferir cadastro",IFERROR(IF(ABS(H102)&lt;=VLOOKUP(C102,'Parâmetros'!$A$6:$C$105,3,FALSE),"Dentro da tolerância","Conferir duração"),"Conferir cadastro")))</f>
        <v/>
      </c>
      <c r="J102" s="23" t="n"/>
      <c r="K102" s="24" t="n"/>
    </row>
    <row r="103">
      <c r="A103" s="17" t="n"/>
      <c r="B103" s="37" t="n"/>
      <c r="C103" s="17" t="n"/>
      <c r="D103" s="17" t="n"/>
      <c r="E103" s="40">
        <f>IF(C103="","",IFERROR(VLOOKUP(C103,'Parâmetros'!$A$6:$C$105,2,FALSE),""))</f>
        <v/>
      </c>
      <c r="F103" s="39" t="n"/>
      <c r="G103" s="40">
        <f>IF(OR(E103="",F103=""),"",F103-E103)</f>
        <v/>
      </c>
      <c r="H103" s="26">
        <f>IF(OR(E103="",F103=""),"",IFERROR((F103-E103)/E103,""))</f>
        <v/>
      </c>
      <c r="I103" s="27">
        <f>IF(OR(C103="",F103=""),"",IF(E103="","Conferir cadastro",IFERROR(IF(ABS(H103)&lt;=VLOOKUP(C103,'Parâmetros'!$A$6:$C$105,3,FALSE),"Dentro da tolerância","Conferir duração"),"Conferir cadastro")))</f>
        <v/>
      </c>
      <c r="J103" s="23" t="n"/>
      <c r="K103" s="24" t="n"/>
    </row>
    <row r="104">
      <c r="A104" s="17" t="n"/>
      <c r="B104" s="37" t="n"/>
      <c r="C104" s="17" t="n"/>
      <c r="D104" s="17" t="n"/>
      <c r="E104" s="38">
        <f>IF(C104="","",IFERROR(VLOOKUP(C104,'Parâmetros'!$A$6:$C$105,2,FALSE),""))</f>
        <v/>
      </c>
      <c r="F104" s="39" t="n"/>
      <c r="G104" s="38">
        <f>IF(OR(E104="",F104=""),"",F104-E104)</f>
        <v/>
      </c>
      <c r="H104" s="21">
        <f>IF(OR(E104="",F104=""),"",IFERROR((F104-E104)/E104,""))</f>
        <v/>
      </c>
      <c r="I104" s="22">
        <f>IF(OR(C104="",F104=""),"",IF(E104="","Conferir cadastro",IFERROR(IF(ABS(H104)&lt;=VLOOKUP(C104,'Parâmetros'!$A$6:$C$105,3,FALSE),"Dentro da tolerância","Conferir duração"),"Conferir cadastro")))</f>
        <v/>
      </c>
      <c r="J104" s="23" t="n"/>
      <c r="K104" s="24" t="n"/>
    </row>
    <row r="105">
      <c r="A105" s="17" t="n"/>
      <c r="B105" s="37" t="n"/>
      <c r="C105" s="17" t="n"/>
      <c r="D105" s="17" t="n"/>
      <c r="E105" s="40">
        <f>IF(C105="","",IFERROR(VLOOKUP(C105,'Parâmetros'!$A$6:$C$105,2,FALSE),""))</f>
        <v/>
      </c>
      <c r="F105" s="39" t="n"/>
      <c r="G105" s="40">
        <f>IF(OR(E105="",F105=""),"",F105-E105)</f>
        <v/>
      </c>
      <c r="H105" s="26">
        <f>IF(OR(E105="",F105=""),"",IFERROR((F105-E105)/E105,""))</f>
        <v/>
      </c>
      <c r="I105" s="27">
        <f>IF(OR(C105="",F105=""),"",IF(E105="","Conferir cadastro",IFERROR(IF(ABS(H105)&lt;=VLOOKUP(C105,'Parâmetros'!$A$6:$C$105,3,FALSE),"Dentro da tolerância","Conferir duração"),"Conferir cadastro")))</f>
        <v/>
      </c>
      <c r="J105" s="23" t="n"/>
      <c r="K105" s="24" t="n"/>
    </row>
  </sheetData>
  <autoFilter ref="A5:K105"/>
  <mergeCells count="1">
    <mergeCell ref="A1:K1"/>
  </mergeCells>
  <conditionalFormatting sqref="A6:A105">
    <cfRule type="expression" priority="1" dxfId="0">
      <formula>=AND($A6&lt;&gt;"",COUNTIF($A$6:$A$105,$A6)&gt;1)</formula>
    </cfRule>
  </conditionalFormatting>
  <conditionalFormatting sqref="I6:I105">
    <cfRule type="expression" priority="2" dxfId="1">
      <formula>=$I6="Dentro da tolerância"</formula>
    </cfRule>
    <cfRule type="expression" priority="3" dxfId="0">
      <formula>=OR($I6="Conferir duração",$I6="Conferir cadastro")</formula>
    </cfRule>
  </conditionalFormatting>
  <conditionalFormatting sqref="J6:J105">
    <cfRule type="expression" priority="4" dxfId="0">
      <formula>=$J6="Revisar"</formula>
    </cfRule>
  </conditionalFormatting>
  <dataValidations count="4">
    <dataValidation sqref="C6:C105" showDropDown="0" showInputMessage="1" showErrorMessage="1" allowBlank="0" errorTitle="Serviço não cadastrado" error="Escolha um serviço disponível na aba Parâmetros." promptTitle="Serviço" prompt="Selecione um serviço configurado para obter a duração prevista." type="list">
      <formula1>=INDIRECT("'Parâmetros'!$A$6:$A$105")</formula1>
    </dataValidation>
    <dataValidation sqref="J6:J105" showDropDown="0" showInputMessage="1" showErrorMessage="1" allowBlank="0" errorTitle="Estado inválido" error="Escolha um dos estados configurados na aba Parâmetros." promptTitle="Estado do registro" prompt="Use o estado para indicar a necessidade de conferência." type="list">
      <formula1>=INDIRECT("'Parâmetros'!$E$6:$E$8")</formula1>
    </dataValidation>
    <dataValidation sqref="B6:B105" showDropDown="0" showInputMessage="1" showErrorMessage="1" allowBlank="0" errorTitle="Data fora do limite" error="Informe uma data dentro dos limites visíveis na aba Parâmetros." promptTitle="Data do serviço" prompt="Use uma data válida no formato dia, mês e ano." type="custom">
      <formula1>=OR(B6="",AND(B6=INT(B6),B6&gt;=INDIRECT("'Parâmetros'!$H$6"),B6&lt;=INDIRECT("'Parâmetros'!$H$7")))</formula1>
    </dataValidation>
    <dataValidation sqref="F6:F105" showDropDown="0" showInputMessage="1" showErrorMessage="1" allowBlank="0" errorTitle="Duração inválida" error="Informe minutos inteiros dentro dos limites visíveis na aba Parâmetros." promptTitle="Duração realizada" prompt="Informe o total de minutos efetivamente utilizado." type="custom">
      <formula1>=OR(F6="",AND(F6=INT(F6),F6&gt;=INDIRECT("'Parâmetros'!$H$8"),F6&lt;=INDIRECT("'Parâmetros'!$H$9")))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H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9" customWidth="1" min="1" max="1"/>
    <col width="23" customWidth="1" min="2" max="2"/>
    <col width="15" customWidth="1" min="3" max="3"/>
    <col width="3" customWidth="1" min="4" max="4"/>
    <col width="19" customWidth="1" min="5" max="5"/>
    <col width="3" customWidth="1" min="6" max="6"/>
    <col width="25" customWidth="1" min="7" max="7"/>
    <col width="17" customWidth="1" min="8" max="8"/>
  </cols>
  <sheetData>
    <row r="1" ht="27" customHeight="1">
      <c r="A1" s="1" t="inlineStr">
        <is>
          <t>Parâmetros do controle de duração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2" t="inlineStr">
        <is>
          <t>Edite as células rosa para ajustar referências, tolerâncias, estados e limites.</t>
        </is>
      </c>
    </row>
    <row r="3">
      <c r="A3" s="2" t="inlineStr">
        <is>
          <t>As durações são premissas operacionais ajustáveis e não representam garantia de tempo.</t>
        </is>
      </c>
    </row>
    <row r="4"/>
    <row r="5" ht="32" customHeight="1">
      <c r="A5" s="3" t="inlineStr">
        <is>
          <t>Serviço</t>
        </is>
      </c>
      <c r="B5" s="3" t="inlineStr">
        <is>
          <t>Duração prevista (min)</t>
        </is>
      </c>
      <c r="C5" s="3" t="inlineStr">
        <is>
          <t>Tolerância</t>
        </is>
      </c>
      <c r="E5" s="3" t="inlineStr">
        <is>
          <t>Estados estáveis</t>
        </is>
      </c>
      <c r="G5" s="3" t="inlineStr">
        <is>
          <t>Limite editável</t>
        </is>
      </c>
      <c r="H5" s="3" t="inlineStr">
        <is>
          <t>Valor</t>
        </is>
      </c>
    </row>
    <row r="6">
      <c r="A6" s="17" t="inlineStr">
        <is>
          <t>Corte Essencial</t>
        </is>
      </c>
      <c r="B6" s="39" t="n">
        <v>45</v>
      </c>
      <c r="C6" s="28" t="n">
        <v>0.15</v>
      </c>
      <c r="E6" s="17" t="inlineStr">
        <is>
          <t>Pendente</t>
        </is>
      </c>
      <c r="G6" s="6" t="inlineStr">
        <is>
          <t>Data inicial aceita</t>
        </is>
      </c>
      <c r="H6" s="37" t="n">
        <v>45658</v>
      </c>
    </row>
    <row r="7">
      <c r="A7" s="17" t="inlineStr">
        <is>
          <t>Escova Clássica</t>
        </is>
      </c>
      <c r="B7" s="39" t="n">
        <v>50</v>
      </c>
      <c r="C7" s="28" t="n">
        <v>0.15</v>
      </c>
      <c r="E7" s="17" t="inlineStr">
        <is>
          <t>Conferido</t>
        </is>
      </c>
      <c r="G7" s="4" t="inlineStr">
        <is>
          <t>Data final aceita</t>
        </is>
      </c>
      <c r="H7" s="37" t="n">
        <v>46752</v>
      </c>
    </row>
    <row r="8">
      <c r="A8" s="17" t="inlineStr">
        <is>
          <t>Manicure Tradicional</t>
        </is>
      </c>
      <c r="B8" s="39" t="n">
        <v>40</v>
      </c>
      <c r="C8" s="28" t="n">
        <v>0.15</v>
      </c>
      <c r="E8" s="17" t="inlineStr">
        <is>
          <t>Revisar</t>
        </is>
      </c>
      <c r="G8" s="6" t="inlineStr">
        <is>
          <t>Duração mínima (min)</t>
        </is>
      </c>
      <c r="H8" s="29" t="n">
        <v>1</v>
      </c>
    </row>
    <row r="9">
      <c r="A9" s="17" t="inlineStr">
        <is>
          <t>Pedicure Tradicional</t>
        </is>
      </c>
      <c r="B9" s="39" t="n">
        <v>50</v>
      </c>
      <c r="C9" s="28" t="n">
        <v>0.15</v>
      </c>
      <c r="G9" s="4" t="inlineStr">
        <is>
          <t>Duração máxima (min)</t>
        </is>
      </c>
      <c r="H9" s="29" t="n">
        <v>600</v>
      </c>
    </row>
    <row r="10">
      <c r="A10" s="17" t="inlineStr">
        <is>
          <t>Hidratação Capilar</t>
        </is>
      </c>
      <c r="B10" s="39" t="n">
        <v>60</v>
      </c>
      <c r="C10" s="28" t="n">
        <v>0.2</v>
      </c>
    </row>
    <row r="11">
      <c r="A11" s="17" t="inlineStr">
        <is>
          <t>Design de Sobrancelhas</t>
        </is>
      </c>
      <c r="B11" s="39" t="n">
        <v>30</v>
      </c>
      <c r="C11" s="28" t="n">
        <v>0.15</v>
      </c>
    </row>
    <row r="12">
      <c r="A12" s="17" t="inlineStr">
        <is>
          <t>Barba Tradicional</t>
        </is>
      </c>
      <c r="B12" s="39" t="n">
        <v>35</v>
      </c>
      <c r="C12" s="28" t="n">
        <v>0.15</v>
      </c>
    </row>
    <row r="13">
      <c r="A13" s="17" t="inlineStr">
        <is>
          <t>Esmaltação em Gel</t>
        </is>
      </c>
      <c r="B13" s="39" t="n">
        <v>55</v>
      </c>
      <c r="C13" s="28" t="n">
        <v>0.2</v>
      </c>
    </row>
    <row r="14">
      <c r="A14" s="17" t="n"/>
      <c r="B14" s="39" t="n"/>
      <c r="C14" s="28" t="n"/>
    </row>
    <row r="15">
      <c r="A15" s="17" t="n"/>
      <c r="B15" s="39" t="n"/>
      <c r="C15" s="28" t="n"/>
    </row>
    <row r="16">
      <c r="A16" s="17" t="n"/>
      <c r="B16" s="39" t="n"/>
      <c r="C16" s="28" t="n"/>
    </row>
    <row r="17">
      <c r="A17" s="17" t="n"/>
      <c r="B17" s="39" t="n"/>
      <c r="C17" s="28" t="n"/>
    </row>
    <row r="18">
      <c r="A18" s="17" t="n"/>
      <c r="B18" s="39" t="n"/>
      <c r="C18" s="28" t="n"/>
    </row>
    <row r="19">
      <c r="A19" s="17" t="n"/>
      <c r="B19" s="39" t="n"/>
      <c r="C19" s="28" t="n"/>
    </row>
    <row r="20">
      <c r="A20" s="17" t="n"/>
      <c r="B20" s="39" t="n"/>
      <c r="C20" s="28" t="n"/>
    </row>
    <row r="21">
      <c r="A21" s="17" t="n"/>
      <c r="B21" s="39" t="n"/>
      <c r="C21" s="28" t="n"/>
    </row>
    <row r="22">
      <c r="A22" s="17" t="n"/>
      <c r="B22" s="39" t="n"/>
      <c r="C22" s="28" t="n"/>
    </row>
    <row r="23">
      <c r="A23" s="17" t="n"/>
      <c r="B23" s="39" t="n"/>
      <c r="C23" s="28" t="n"/>
    </row>
    <row r="24">
      <c r="A24" s="17" t="n"/>
      <c r="B24" s="39" t="n"/>
      <c r="C24" s="28" t="n"/>
    </row>
    <row r="25">
      <c r="A25" s="17" t="n"/>
      <c r="B25" s="39" t="n"/>
      <c r="C25" s="28" t="n"/>
    </row>
    <row r="26">
      <c r="A26" s="17" t="n"/>
      <c r="B26" s="39" t="n"/>
      <c r="C26" s="28" t="n"/>
    </row>
    <row r="27">
      <c r="A27" s="17" t="n"/>
      <c r="B27" s="39" t="n"/>
      <c r="C27" s="28" t="n"/>
    </row>
    <row r="28">
      <c r="A28" s="17" t="n"/>
      <c r="B28" s="39" t="n"/>
      <c r="C28" s="28" t="n"/>
    </row>
    <row r="29">
      <c r="A29" s="17" t="n"/>
      <c r="B29" s="39" t="n"/>
      <c r="C29" s="28" t="n"/>
    </row>
    <row r="30">
      <c r="A30" s="17" t="n"/>
      <c r="B30" s="39" t="n"/>
      <c r="C30" s="28" t="n"/>
    </row>
    <row r="31">
      <c r="A31" s="17" t="n"/>
      <c r="B31" s="39" t="n"/>
      <c r="C31" s="28" t="n"/>
    </row>
    <row r="32">
      <c r="A32" s="17" t="n"/>
      <c r="B32" s="39" t="n"/>
      <c r="C32" s="28" t="n"/>
    </row>
    <row r="33">
      <c r="A33" s="17" t="n"/>
      <c r="B33" s="39" t="n"/>
      <c r="C33" s="28" t="n"/>
    </row>
    <row r="34">
      <c r="A34" s="17" t="n"/>
      <c r="B34" s="39" t="n"/>
      <c r="C34" s="28" t="n"/>
    </row>
    <row r="35">
      <c r="A35" s="17" t="n"/>
      <c r="B35" s="39" t="n"/>
      <c r="C35" s="28" t="n"/>
    </row>
    <row r="36">
      <c r="A36" s="17" t="n"/>
      <c r="B36" s="39" t="n"/>
      <c r="C36" s="28" t="n"/>
    </row>
    <row r="37">
      <c r="A37" s="17" t="n"/>
      <c r="B37" s="39" t="n"/>
      <c r="C37" s="28" t="n"/>
    </row>
    <row r="38">
      <c r="A38" s="17" t="n"/>
      <c r="B38" s="39" t="n"/>
      <c r="C38" s="28" t="n"/>
    </row>
    <row r="39">
      <c r="A39" s="17" t="n"/>
      <c r="B39" s="39" t="n"/>
      <c r="C39" s="28" t="n"/>
    </row>
    <row r="40">
      <c r="A40" s="17" t="n"/>
      <c r="B40" s="39" t="n"/>
      <c r="C40" s="28" t="n"/>
    </row>
    <row r="41">
      <c r="A41" s="17" t="n"/>
      <c r="B41" s="39" t="n"/>
      <c r="C41" s="28" t="n"/>
    </row>
    <row r="42">
      <c r="A42" s="17" t="n"/>
      <c r="B42" s="39" t="n"/>
      <c r="C42" s="28" t="n"/>
    </row>
    <row r="43">
      <c r="A43" s="17" t="n"/>
      <c r="B43" s="39" t="n"/>
      <c r="C43" s="28" t="n"/>
    </row>
    <row r="44">
      <c r="A44" s="17" t="n"/>
      <c r="B44" s="39" t="n"/>
      <c r="C44" s="28" t="n"/>
    </row>
    <row r="45">
      <c r="A45" s="17" t="n"/>
      <c r="B45" s="39" t="n"/>
      <c r="C45" s="28" t="n"/>
    </row>
    <row r="46">
      <c r="A46" s="17" t="n"/>
      <c r="B46" s="39" t="n"/>
      <c r="C46" s="28" t="n"/>
    </row>
    <row r="47">
      <c r="A47" s="17" t="n"/>
      <c r="B47" s="39" t="n"/>
      <c r="C47" s="28" t="n"/>
    </row>
    <row r="48">
      <c r="A48" s="17" t="n"/>
      <c r="B48" s="39" t="n"/>
      <c r="C48" s="28" t="n"/>
    </row>
    <row r="49">
      <c r="A49" s="17" t="n"/>
      <c r="B49" s="39" t="n"/>
      <c r="C49" s="28" t="n"/>
    </row>
    <row r="50">
      <c r="A50" s="17" t="n"/>
      <c r="B50" s="39" t="n"/>
      <c r="C50" s="28" t="n"/>
    </row>
    <row r="51">
      <c r="A51" s="17" t="n"/>
      <c r="B51" s="39" t="n"/>
      <c r="C51" s="28" t="n"/>
    </row>
    <row r="52">
      <c r="A52" s="17" t="n"/>
      <c r="B52" s="39" t="n"/>
      <c r="C52" s="28" t="n"/>
    </row>
    <row r="53">
      <c r="A53" s="17" t="n"/>
      <c r="B53" s="39" t="n"/>
      <c r="C53" s="28" t="n"/>
    </row>
    <row r="54">
      <c r="A54" s="17" t="n"/>
      <c r="B54" s="39" t="n"/>
      <c r="C54" s="28" t="n"/>
    </row>
    <row r="55">
      <c r="A55" s="17" t="n"/>
      <c r="B55" s="39" t="n"/>
      <c r="C55" s="28" t="n"/>
    </row>
    <row r="56">
      <c r="A56" s="17" t="n"/>
      <c r="B56" s="39" t="n"/>
      <c r="C56" s="28" t="n"/>
    </row>
    <row r="57">
      <c r="A57" s="17" t="n"/>
      <c r="B57" s="39" t="n"/>
      <c r="C57" s="28" t="n"/>
    </row>
    <row r="58">
      <c r="A58" s="17" t="n"/>
      <c r="B58" s="39" t="n"/>
      <c r="C58" s="28" t="n"/>
    </row>
    <row r="59">
      <c r="A59" s="17" t="n"/>
      <c r="B59" s="39" t="n"/>
      <c r="C59" s="28" t="n"/>
    </row>
    <row r="60">
      <c r="A60" s="17" t="n"/>
      <c r="B60" s="39" t="n"/>
      <c r="C60" s="28" t="n"/>
    </row>
    <row r="61">
      <c r="A61" s="17" t="n"/>
      <c r="B61" s="39" t="n"/>
      <c r="C61" s="28" t="n"/>
    </row>
    <row r="62">
      <c r="A62" s="17" t="n"/>
      <c r="B62" s="39" t="n"/>
      <c r="C62" s="28" t="n"/>
    </row>
    <row r="63">
      <c r="A63" s="17" t="n"/>
      <c r="B63" s="39" t="n"/>
      <c r="C63" s="28" t="n"/>
    </row>
    <row r="64">
      <c r="A64" s="17" t="n"/>
      <c r="B64" s="39" t="n"/>
      <c r="C64" s="28" t="n"/>
    </row>
    <row r="65">
      <c r="A65" s="17" t="n"/>
      <c r="B65" s="39" t="n"/>
      <c r="C65" s="28" t="n"/>
    </row>
    <row r="66">
      <c r="A66" s="17" t="n"/>
      <c r="B66" s="39" t="n"/>
      <c r="C66" s="28" t="n"/>
    </row>
    <row r="67">
      <c r="A67" s="17" t="n"/>
      <c r="B67" s="39" t="n"/>
      <c r="C67" s="28" t="n"/>
    </row>
    <row r="68">
      <c r="A68" s="17" t="n"/>
      <c r="B68" s="39" t="n"/>
      <c r="C68" s="28" t="n"/>
    </row>
    <row r="69">
      <c r="A69" s="17" t="n"/>
      <c r="B69" s="39" t="n"/>
      <c r="C69" s="28" t="n"/>
    </row>
    <row r="70">
      <c r="A70" s="17" t="n"/>
      <c r="B70" s="39" t="n"/>
      <c r="C70" s="28" t="n"/>
    </row>
    <row r="71">
      <c r="A71" s="17" t="n"/>
      <c r="B71" s="39" t="n"/>
      <c r="C71" s="28" t="n"/>
    </row>
    <row r="72">
      <c r="A72" s="17" t="n"/>
      <c r="B72" s="39" t="n"/>
      <c r="C72" s="28" t="n"/>
    </row>
    <row r="73">
      <c r="A73" s="17" t="n"/>
      <c r="B73" s="39" t="n"/>
      <c r="C73" s="28" t="n"/>
    </row>
    <row r="74">
      <c r="A74" s="17" t="n"/>
      <c r="B74" s="39" t="n"/>
      <c r="C74" s="28" t="n"/>
    </row>
    <row r="75">
      <c r="A75" s="17" t="n"/>
      <c r="B75" s="39" t="n"/>
      <c r="C75" s="28" t="n"/>
    </row>
    <row r="76">
      <c r="A76" s="17" t="n"/>
      <c r="B76" s="39" t="n"/>
      <c r="C76" s="28" t="n"/>
    </row>
    <row r="77">
      <c r="A77" s="17" t="n"/>
      <c r="B77" s="39" t="n"/>
      <c r="C77" s="28" t="n"/>
    </row>
    <row r="78">
      <c r="A78" s="17" t="n"/>
      <c r="B78" s="39" t="n"/>
      <c r="C78" s="28" t="n"/>
    </row>
    <row r="79">
      <c r="A79" s="17" t="n"/>
      <c r="B79" s="39" t="n"/>
      <c r="C79" s="28" t="n"/>
    </row>
    <row r="80">
      <c r="A80" s="17" t="n"/>
      <c r="B80" s="39" t="n"/>
      <c r="C80" s="28" t="n"/>
    </row>
    <row r="81">
      <c r="A81" s="17" t="n"/>
      <c r="B81" s="39" t="n"/>
      <c r="C81" s="28" t="n"/>
    </row>
    <row r="82">
      <c r="A82" s="17" t="n"/>
      <c r="B82" s="39" t="n"/>
      <c r="C82" s="28" t="n"/>
    </row>
    <row r="83">
      <c r="A83" s="17" t="n"/>
      <c r="B83" s="39" t="n"/>
      <c r="C83" s="28" t="n"/>
    </row>
    <row r="84">
      <c r="A84" s="17" t="n"/>
      <c r="B84" s="39" t="n"/>
      <c r="C84" s="28" t="n"/>
    </row>
    <row r="85">
      <c r="A85" s="17" t="n"/>
      <c r="B85" s="39" t="n"/>
      <c r="C85" s="28" t="n"/>
    </row>
    <row r="86">
      <c r="A86" s="17" t="n"/>
      <c r="B86" s="39" t="n"/>
      <c r="C86" s="28" t="n"/>
    </row>
    <row r="87">
      <c r="A87" s="17" t="n"/>
      <c r="B87" s="39" t="n"/>
      <c r="C87" s="28" t="n"/>
    </row>
    <row r="88">
      <c r="A88" s="17" t="n"/>
      <c r="B88" s="39" t="n"/>
      <c r="C88" s="28" t="n"/>
    </row>
    <row r="89">
      <c r="A89" s="17" t="n"/>
      <c r="B89" s="39" t="n"/>
      <c r="C89" s="28" t="n"/>
    </row>
    <row r="90">
      <c r="A90" s="17" t="n"/>
      <c r="B90" s="39" t="n"/>
      <c r="C90" s="28" t="n"/>
    </row>
    <row r="91">
      <c r="A91" s="17" t="n"/>
      <c r="B91" s="39" t="n"/>
      <c r="C91" s="28" t="n"/>
    </row>
    <row r="92">
      <c r="A92" s="17" t="n"/>
      <c r="B92" s="39" t="n"/>
      <c r="C92" s="28" t="n"/>
    </row>
    <row r="93">
      <c r="A93" s="17" t="n"/>
      <c r="B93" s="39" t="n"/>
      <c r="C93" s="28" t="n"/>
    </row>
    <row r="94">
      <c r="A94" s="17" t="n"/>
      <c r="B94" s="39" t="n"/>
      <c r="C94" s="28" t="n"/>
    </row>
    <row r="95">
      <c r="A95" s="17" t="n"/>
      <c r="B95" s="39" t="n"/>
      <c r="C95" s="28" t="n"/>
    </row>
    <row r="96">
      <c r="A96" s="17" t="n"/>
      <c r="B96" s="39" t="n"/>
      <c r="C96" s="28" t="n"/>
    </row>
    <row r="97">
      <c r="A97" s="17" t="n"/>
      <c r="B97" s="39" t="n"/>
      <c r="C97" s="28" t="n"/>
    </row>
    <row r="98">
      <c r="A98" s="17" t="n"/>
      <c r="B98" s="39" t="n"/>
      <c r="C98" s="28" t="n"/>
    </row>
    <row r="99">
      <c r="A99" s="17" t="n"/>
      <c r="B99" s="39" t="n"/>
      <c r="C99" s="28" t="n"/>
    </row>
    <row r="100">
      <c r="A100" s="17" t="n"/>
      <c r="B100" s="39" t="n"/>
      <c r="C100" s="28" t="n"/>
    </row>
    <row r="101">
      <c r="A101" s="17" t="n"/>
      <c r="B101" s="39" t="n"/>
      <c r="C101" s="28" t="n"/>
    </row>
    <row r="102">
      <c r="A102" s="17" t="n"/>
      <c r="B102" s="39" t="n"/>
      <c r="C102" s="28" t="n"/>
    </row>
    <row r="103">
      <c r="A103" s="17" t="n"/>
      <c r="B103" s="39" t="n"/>
      <c r="C103" s="28" t="n"/>
    </row>
    <row r="104">
      <c r="A104" s="17" t="n"/>
      <c r="B104" s="39" t="n"/>
      <c r="C104" s="28" t="n"/>
    </row>
    <row r="105">
      <c r="A105" s="17" t="n"/>
      <c r="B105" s="39" t="n"/>
      <c r="C105" s="28" t="n"/>
    </row>
  </sheetData>
  <autoFilter ref="A5:C105"/>
  <mergeCells count="1">
    <mergeCell ref="A1:H1"/>
  </mergeCells>
  <conditionalFormatting sqref="A6:A105">
    <cfRule type="expression" priority="1" dxfId="0">
      <formula>=AND($A6="",OR($B6&lt;&gt;"",$C6&lt;&gt;""))</formula>
    </cfRule>
  </conditionalFormatting>
  <conditionalFormatting sqref="B6:B105">
    <cfRule type="expression" priority="2" dxfId="0">
      <formula>=AND($A6&lt;&gt;"",$B6="")</formula>
    </cfRule>
  </conditionalFormatting>
  <conditionalFormatting sqref="C6:C105">
    <cfRule type="expression" priority="3" dxfId="0">
      <formula>=AND($A6&lt;&gt;"",$C6="")</formula>
    </cfRule>
  </conditionalFormatting>
  <dataValidations count="2">
    <dataValidation sqref="B6:B105" showDropDown="0" showInputMessage="1" showErrorMessage="1" allowBlank="0" errorTitle="Duração inválida" error="Informe minutos inteiros dentro dos limites visíveis." promptTitle="Duração prevista" prompt="Use minutos inteiros e ajuste os limites quando necessário." type="custom">
      <formula1>=OR(B6="",AND(B6=INT(B6),B6&gt;=$H$8,B6&lt;=$H$9))</formula1>
    </dataValidation>
    <dataValidation sqref="C6:C105" showDropDown="0" showInputMessage="1" showErrorMessage="1" allowBlank="0" errorTitle="Tolerância inválida" error="Informe um percentual entre 0% e 100%." promptTitle="Tolerância" prompt="Exemplo: 15% permite variação de até quinze por cento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2026-09-09T14:48:42Z</dcterms:created>
  <dcterms:modified xmlns:dcterms="http://purl.org/dc/terms/" xmlns:xsi="http://www.w3.org/2001/XMLSchema-instance" xsi:type="dcterms:W3CDTF">2026-09-09T14:48:42+00:00Z</dcterms:modified>
</cp:coreProperties>
</file>