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Descontos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'Descontos'!$A$3:$S$103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R$ 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C5965"/>
      <sz val="9"/>
    </font>
    <font>
      <name val="Calibri"/>
      <b val="1"/>
      <color rgb="00FFFFFF"/>
      <sz val="10"/>
    </font>
    <font>
      <name val="Calibri"/>
      <b val="1"/>
      <color rgb="002B2028"/>
      <sz val="10"/>
    </font>
    <font>
      <name val="Calibri"/>
      <color rgb="002B2028"/>
      <sz val="10"/>
    </font>
    <font>
      <name val="Calibri"/>
      <b val="1"/>
      <color rgb="00351432"/>
      <sz val="14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6DFE2"/>
      </patternFill>
    </fill>
    <fill>
      <patternFill patternType="solid">
        <fgColor rgb="00FFF7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6" fontId="0" fillId="4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left" vertical="center" wrapText="1"/>
    </xf>
    <xf numFmtId="165" fontId="0" fillId="4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left" vertical="center" wrapText="1"/>
    </xf>
    <xf numFmtId="165" fontId="0" fillId="4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B94762"/>
        <sz val="10"/>
      </font>
      <fill>
        <patternFill patternType="solid">
          <fgColor rgb="00FCE8EC"/>
        </patternFill>
      </fill>
    </dxf>
    <dxf>
      <font>
        <name val="Calibri"/>
        <b val="1"/>
        <color rgb="002F6B4F"/>
        <sz val="10"/>
      </font>
      <fill>
        <patternFill patternType="solid">
          <fgColor rgb="00E7F2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Descontos por motivo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'Resumo'!$A$14:$A$19</f>
            </numRef>
          </cat>
          <val>
            <numRef>
              <f>'Resumo'!$B$14:$B$19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Motivo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24" customWidth="1" min="3" max="3"/>
    <col width="23" customWidth="1" min="4" max="4"/>
    <col width="24" customWidth="1" min="5" max="5"/>
    <col width="19" customWidth="1" min="6" max="6"/>
    <col width="26" customWidth="1" min="7" max="7"/>
    <col width="17" customWidth="1" min="8" max="8"/>
    <col width="3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 ht="28" customHeight="1">
      <c r="A1" s="1" t="inlineStr">
        <is>
          <t>Resumo dos descontos concedidos</t>
        </is>
      </c>
    </row>
    <row r="2">
      <c r="A2" s="2" t="inlineStr">
        <is>
          <t>Data inicial</t>
        </is>
      </c>
      <c r="B2" s="28">
        <f>'Parâmetros'!B6</f>
        <v/>
      </c>
      <c r="C2" s="2" t="inlineStr">
        <is>
          <t>Data final</t>
        </is>
      </c>
      <c r="D2" s="28">
        <f>'Parâmetros'!B7</f>
        <v/>
      </c>
      <c r="E2" s="2" t="inlineStr">
        <is>
          <t>Status analisado</t>
        </is>
      </c>
      <c r="F2" s="4">
        <f>'Parâmetros'!B8</f>
        <v/>
      </c>
    </row>
    <row r="3">
      <c r="A3" s="5" t="inlineStr">
        <is>
          <t>Descontos considerados</t>
        </is>
      </c>
      <c r="C3" s="5" t="inlineStr">
        <is>
          <t>Registros considerados</t>
        </is>
      </c>
      <c r="E3" s="5" t="inlineStr">
        <is>
          <t>Valor bruto associado</t>
        </is>
      </c>
      <c r="G3" s="5" t="inlineStr">
        <is>
          <t>Receita líquida</t>
        </is>
      </c>
    </row>
    <row r="4">
      <c r="A4" s="29">
        <f>SUMIFS(Descontos!$K$4:$K$103,Descontos!$B$4:$B$103,"&gt;="&amp;'Parâmetros'!$B$6,Descontos!$B$4:$B$103,"&lt;="&amp;'Parâmetros'!$B$7,Descontos!$R$4:$R$103,'Parâmetros'!$B$8)</f>
        <v/>
      </c>
      <c r="C4" s="7">
        <f>COUNTIFS(Descontos!$B$4:$B$103,"&gt;="&amp;'Parâmetros'!$B$6,Descontos!$B$4:$B$103,"&lt;="&amp;'Parâmetros'!$B$7,Descontos!$R$4:$R$103,'Parâmetros'!$B$8)</f>
        <v/>
      </c>
      <c r="E4" s="29">
        <f>SUMIFS(Descontos!$J$4:$J$103,Descontos!$B$4:$B$103,"&gt;="&amp;'Parâmetros'!$B$6,Descontos!$B$4:$B$103,"&lt;="&amp;'Parâmetros'!$B$7,Descontos!$R$4:$R$103,'Parâmetros'!$B$8)</f>
        <v/>
      </c>
      <c r="G4" s="29">
        <f>SUMIFS(Descontos!$L$4:$L$103,Descontos!$B$4:$B$103,"&gt;="&amp;'Parâmetros'!$B$6,Descontos!$B$4:$B$103,"&lt;="&amp;'Parâmetros'!$B$7,Descontos!$R$4:$R$103,'Parâmetros'!$B$8)</f>
        <v/>
      </c>
    </row>
    <row r="5"/>
    <row r="6">
      <c r="A6" s="5" t="inlineStr">
        <is>
          <t>Margem sem desconto</t>
        </is>
      </c>
      <c r="C6" s="5" t="inlineStr">
        <is>
          <t>Margem após desconto</t>
        </is>
      </c>
      <c r="E6" s="5" t="inlineStr">
        <is>
          <t>Impacto na margem</t>
        </is>
      </c>
      <c r="G6" s="5" t="inlineStr">
        <is>
          <t>Desconto sobre o bruto</t>
        </is>
      </c>
    </row>
    <row r="7">
      <c r="A7" s="29">
        <f>SUMIFS(Descontos!$N$4:$N$103,Descontos!$B$4:$B$103,"&gt;="&amp;'Parâmetros'!$B$6,Descontos!$B$4:$B$103,"&lt;="&amp;'Parâmetros'!$B$7,Descontos!$R$4:$R$103,'Parâmetros'!$B$8)</f>
        <v/>
      </c>
      <c r="C7" s="29">
        <f>SUMIFS(Descontos!$O$4:$O$103,Descontos!$B$4:$B$103,"&gt;="&amp;'Parâmetros'!$B$6,Descontos!$B$4:$B$103,"&lt;="&amp;'Parâmetros'!$B$7,Descontos!$R$4:$R$103,'Parâmetros'!$B$8)</f>
        <v/>
      </c>
      <c r="E7" s="29">
        <f>A7-C7</f>
        <v/>
      </c>
      <c r="G7" s="30">
        <f>IFERROR(A4/E4,0)</f>
        <v/>
      </c>
    </row>
    <row r="8"/>
    <row r="9">
      <c r="A9" s="5" t="inlineStr">
        <is>
          <t>Alertas de conferência</t>
        </is>
      </c>
      <c r="C9" s="5" t="inlineStr">
        <is>
          <t>Registros em conferência</t>
        </is>
      </c>
      <c r="E9" s="5" t="inlineStr">
        <is>
          <t>Desconto médio</t>
        </is>
      </c>
      <c r="G9" s="5" t="inlineStr">
        <is>
          <t>Redução média da margem</t>
        </is>
      </c>
    </row>
    <row r="10">
      <c r="A10" s="7">
        <f>COUNTIFS(Descontos!$B$4:$B$103,"&gt;="&amp;'Parâmetros'!$B$6,Descontos!$B$4:$B$103,"&lt;="&amp;'Parâmetros'!$B$7,Descontos!$S$4:$S$103,"Conferir*")</f>
        <v/>
      </c>
      <c r="C10" s="7">
        <f>COUNTIFS(Descontos!$B$4:$B$103,"&gt;="&amp;'Parâmetros'!$B$6,Descontos!$B$4:$B$103,"&lt;="&amp;'Parâmetros'!$B$7,Descontos!$R$4:$R$103,"Em conferência")</f>
        <v/>
      </c>
      <c r="E10" s="29">
        <f>IFERROR(A4/C4,0)</f>
        <v/>
      </c>
      <c r="G10" s="30">
        <f>IFERROR((A7-C7)/A7,0)</f>
        <v/>
      </c>
    </row>
    <row r="11"/>
    <row r="12"/>
    <row r="13">
      <c r="A13" s="5" t="inlineStr">
        <is>
          <t>Motivo</t>
        </is>
      </c>
      <c r="B13" s="5" t="inlineStr">
        <is>
          <t>Descontos</t>
        </is>
      </c>
      <c r="D13" s="5" t="inlineStr">
        <is>
          <t>Profissional</t>
        </is>
      </c>
      <c r="E13" s="5" t="inlineStr">
        <is>
          <t>Descontos</t>
        </is>
      </c>
      <c r="G13" s="5" t="inlineStr">
        <is>
          <t>Serviço</t>
        </is>
      </c>
      <c r="H13" s="5" t="inlineStr">
        <is>
          <t>Descontos</t>
        </is>
      </c>
    </row>
    <row r="14">
      <c r="A14" s="9">
        <f>IF('Parâmetros'!K4="","",'Parâmetros'!K4)</f>
        <v/>
      </c>
      <c r="B14" s="31">
        <f>IF($A14="","",SUMIFS(Descontos!$K$4:$K$103,Descontos!$F$4:$F$103,$A14,Descontos!$B$4:$B$103,"&gt;="&amp;'Parâmetros'!$B$6,Descontos!$B$4:$B$103,"&lt;="&amp;'Parâmetros'!$B$7,Descontos!$R$4:$R$103,'Parâmetros'!$B$8))</f>
        <v/>
      </c>
      <c r="D14" s="9">
        <f>IF('Parâmetros'!D4="","",'Parâmetros'!D4)</f>
        <v/>
      </c>
      <c r="E14" s="31">
        <f>IF($D14="","",SUMIFS(Descontos!$K$4:$K$103,Descontos!$D$4:$D$103,$D14,Descontos!$B$4:$B$103,"&gt;="&amp;'Parâmetros'!$B$6,Descontos!$B$4:$B$103,"&lt;="&amp;'Parâmetros'!$B$7,Descontos!$R$4:$R$103,'Parâmetros'!$B$8))</f>
        <v/>
      </c>
      <c r="G14" s="9">
        <f>IF('Parâmetros'!G4="","",'Parâmetros'!G4)</f>
        <v/>
      </c>
      <c r="H14" s="31">
        <f>IF($G14="","",SUMIFS(Descontos!$K$4:$K$103,Descontos!$E$4:$E$103,$G14,Descontos!$B$4:$B$103,"&gt;="&amp;'Parâmetros'!$B$6,Descontos!$B$4:$B$103,"&lt;="&amp;'Parâmetros'!$B$7,Descontos!$R$4:$R$103,'Parâmetros'!$B$8))</f>
        <v/>
      </c>
    </row>
    <row r="15">
      <c r="A15" s="11">
        <f>IF('Parâmetros'!K5="","",'Parâmetros'!K5)</f>
        <v/>
      </c>
      <c r="B15" s="32">
        <f>IF($A15="","",SUMIFS(Descontos!$K$4:$K$103,Descontos!$F$4:$F$103,$A15,Descontos!$B$4:$B$103,"&gt;="&amp;'Parâmetros'!$B$6,Descontos!$B$4:$B$103,"&lt;="&amp;'Parâmetros'!$B$7,Descontos!$R$4:$R$103,'Parâmetros'!$B$8))</f>
        <v/>
      </c>
      <c r="D15" s="11">
        <f>IF('Parâmetros'!D5="","",'Parâmetros'!D5)</f>
        <v/>
      </c>
      <c r="E15" s="32">
        <f>IF($D15="","",SUMIFS(Descontos!$K$4:$K$103,Descontos!$D$4:$D$103,$D15,Descontos!$B$4:$B$103,"&gt;="&amp;'Parâmetros'!$B$6,Descontos!$B$4:$B$103,"&lt;="&amp;'Parâmetros'!$B$7,Descontos!$R$4:$R$103,'Parâmetros'!$B$8))</f>
        <v/>
      </c>
      <c r="G15" s="11">
        <f>IF('Parâmetros'!G5="","",'Parâmetros'!G5)</f>
        <v/>
      </c>
      <c r="H15" s="32">
        <f>IF($G15="","",SUMIFS(Descontos!$K$4:$K$103,Descontos!$E$4:$E$103,$G15,Descontos!$B$4:$B$103,"&gt;="&amp;'Parâmetros'!$B$6,Descontos!$B$4:$B$103,"&lt;="&amp;'Parâmetros'!$B$7,Descontos!$R$4:$R$103,'Parâmetros'!$B$8))</f>
        <v/>
      </c>
    </row>
    <row r="16">
      <c r="A16" s="9">
        <f>IF('Parâmetros'!K6="","",'Parâmetros'!K6)</f>
        <v/>
      </c>
      <c r="B16" s="31">
        <f>IF($A16="","",SUMIFS(Descontos!$K$4:$K$103,Descontos!$F$4:$F$103,$A16,Descontos!$B$4:$B$103,"&gt;="&amp;'Parâmetros'!$B$6,Descontos!$B$4:$B$103,"&lt;="&amp;'Parâmetros'!$B$7,Descontos!$R$4:$R$103,'Parâmetros'!$B$8))</f>
        <v/>
      </c>
      <c r="D16" s="9">
        <f>IF('Parâmetros'!D6="","",'Parâmetros'!D6)</f>
        <v/>
      </c>
      <c r="E16" s="31">
        <f>IF($D16="","",SUMIFS(Descontos!$K$4:$K$103,Descontos!$D$4:$D$103,$D16,Descontos!$B$4:$B$103,"&gt;="&amp;'Parâmetros'!$B$6,Descontos!$B$4:$B$103,"&lt;="&amp;'Parâmetros'!$B$7,Descontos!$R$4:$R$103,'Parâmetros'!$B$8))</f>
        <v/>
      </c>
      <c r="G16" s="9">
        <f>IF('Parâmetros'!G6="","",'Parâmetros'!G6)</f>
        <v/>
      </c>
      <c r="H16" s="31">
        <f>IF($G16="","",SUMIFS(Descontos!$K$4:$K$103,Descontos!$E$4:$E$103,$G16,Descontos!$B$4:$B$103,"&gt;="&amp;'Parâmetros'!$B$6,Descontos!$B$4:$B$103,"&lt;="&amp;'Parâmetros'!$B$7,Descontos!$R$4:$R$103,'Parâmetros'!$B$8))</f>
        <v/>
      </c>
    </row>
    <row r="17">
      <c r="A17" s="11">
        <f>IF('Parâmetros'!K7="","",'Parâmetros'!K7)</f>
        <v/>
      </c>
      <c r="B17" s="32">
        <f>IF($A17="","",SUMIFS(Descontos!$K$4:$K$103,Descontos!$F$4:$F$103,$A17,Descontos!$B$4:$B$103,"&gt;="&amp;'Parâmetros'!$B$6,Descontos!$B$4:$B$103,"&lt;="&amp;'Parâmetros'!$B$7,Descontos!$R$4:$R$103,'Parâmetros'!$B$8))</f>
        <v/>
      </c>
      <c r="D17" s="11">
        <f>IF('Parâmetros'!D7="","",'Parâmetros'!D7)</f>
        <v/>
      </c>
      <c r="E17" s="32">
        <f>IF($D17="","",SUMIFS(Descontos!$K$4:$K$103,Descontos!$D$4:$D$103,$D17,Descontos!$B$4:$B$103,"&gt;="&amp;'Parâmetros'!$B$6,Descontos!$B$4:$B$103,"&lt;="&amp;'Parâmetros'!$B$7,Descontos!$R$4:$R$103,'Parâmetros'!$B$8))</f>
        <v/>
      </c>
      <c r="G17" s="11">
        <f>IF('Parâmetros'!G7="","",'Parâmetros'!G7)</f>
        <v/>
      </c>
      <c r="H17" s="32">
        <f>IF($G17="","",SUMIFS(Descontos!$K$4:$K$103,Descontos!$E$4:$E$103,$G17,Descontos!$B$4:$B$103,"&gt;="&amp;'Parâmetros'!$B$6,Descontos!$B$4:$B$103,"&lt;="&amp;'Parâmetros'!$B$7,Descontos!$R$4:$R$103,'Parâmetros'!$B$8))</f>
        <v/>
      </c>
    </row>
    <row r="18">
      <c r="A18" s="9">
        <f>IF('Parâmetros'!K8="","",'Parâmetros'!K8)</f>
        <v/>
      </c>
      <c r="B18" s="31">
        <f>IF($A18="","",SUMIFS(Descontos!$K$4:$K$103,Descontos!$F$4:$F$103,$A18,Descontos!$B$4:$B$103,"&gt;="&amp;'Parâmetros'!$B$6,Descontos!$B$4:$B$103,"&lt;="&amp;'Parâmetros'!$B$7,Descontos!$R$4:$R$103,'Parâmetros'!$B$8))</f>
        <v/>
      </c>
      <c r="G18" s="9">
        <f>IF('Parâmetros'!G8="","",'Parâmetros'!G8)</f>
        <v/>
      </c>
      <c r="H18" s="31">
        <f>IF($G18="","",SUMIFS(Descontos!$K$4:$K$103,Descontos!$E$4:$E$103,$G18,Descontos!$B$4:$B$103,"&gt;="&amp;'Parâmetros'!$B$6,Descontos!$B$4:$B$103,"&lt;="&amp;'Parâmetros'!$B$7,Descontos!$R$4:$R$103,'Parâmetros'!$B$8))</f>
        <v/>
      </c>
    </row>
    <row r="19">
      <c r="A19" s="11">
        <f>IF('Parâmetros'!K9="","",'Parâmetros'!K9)</f>
        <v/>
      </c>
      <c r="B19" s="32">
        <f>IF($A19="","",SUMIFS(Descontos!$K$4:$K$103,Descontos!$F$4:$F$103,$A19,Descontos!$B$4:$B$103,"&gt;="&amp;'Parâmetros'!$B$6,Descontos!$B$4:$B$103,"&lt;="&amp;'Parâmetros'!$B$7,Descontos!$R$4:$R$103,'Parâmetros'!$B$8))</f>
        <v/>
      </c>
      <c r="G19" s="11">
        <f>IF('Parâmetros'!G9="","",'Parâmetros'!G9)</f>
        <v/>
      </c>
      <c r="H19" s="32">
        <f>IF($G19="","",SUMIFS(Descontos!$K$4:$K$103,Descontos!$E$4:$E$103,$G19,Descontos!$B$4:$B$103,"&gt;="&amp;'Parâmetros'!$B$6,Descontos!$B$4:$B$103,"&lt;="&amp;'Parâmetros'!$B$7,Descontos!$R$4:$R$103,'Parâmetros'!$B$8))</f>
        <v/>
      </c>
    </row>
  </sheetData>
  <mergeCells count="1">
    <mergeCell ref="A1:Q1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9" customWidth="1" min="3" max="3"/>
    <col width="22" customWidth="1" min="4" max="4"/>
    <col width="25" customWidth="1" min="5" max="5"/>
    <col width="23" customWidth="1" min="6" max="6"/>
    <col width="12" customWidth="1" min="7" max="7"/>
    <col width="17" customWidth="1" min="8" max="8"/>
    <col width="17" customWidth="1" min="9" max="9"/>
    <col width="16" customWidth="1" min="10" max="10"/>
    <col width="18" customWidth="1" min="11" max="11"/>
    <col width="16" customWidth="1" min="12" max="12"/>
    <col width="17" customWidth="1" min="13" max="13"/>
    <col width="18" customWidth="1" min="14" max="14"/>
    <col width="18" customWidth="1" min="15" max="15"/>
    <col width="15" customWidth="1" min="16" max="16"/>
    <col width="17" customWidth="1" min="17" max="17"/>
    <col width="18" customWidth="1" min="18" max="18"/>
    <col width="29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28" customHeight="1">
      <c r="A1" s="1" t="inlineStr">
        <is>
          <t>Controle de descontos concedidos no salão</t>
        </is>
      </c>
    </row>
    <row r="2" ht="30" customHeight="1">
      <c r="A2" s="13" t="inlineStr">
        <is>
          <t>Registre somente o desconto e sua referência de venda. Entradas e profissionais de exemplo são fictícios.</t>
        </is>
      </c>
    </row>
    <row r="3" ht="44" customHeight="1">
      <c r="A3" s="5" t="inlineStr">
        <is>
          <t>ID do desconto</t>
        </is>
      </c>
      <c r="B3" s="5" t="inlineStr">
        <is>
          <t>Data</t>
        </is>
      </c>
      <c r="C3" s="5" t="inlineStr">
        <is>
          <t>Referência da venda</t>
        </is>
      </c>
      <c r="D3" s="5" t="inlineStr">
        <is>
          <t>Profissional</t>
        </is>
      </c>
      <c r="E3" s="5" t="inlineStr">
        <is>
          <t>Serviço</t>
        </is>
      </c>
      <c r="F3" s="5" t="inlineStr">
        <is>
          <t>Motivo</t>
        </is>
      </c>
      <c r="G3" s="5" t="inlineStr">
        <is>
          <t>Quantidade</t>
        </is>
      </c>
      <c r="H3" s="5" t="inlineStr">
        <is>
          <t>Valor tabela unitário</t>
        </is>
      </c>
      <c r="I3" s="5" t="inlineStr">
        <is>
          <t>Custo estimado unitário</t>
        </is>
      </c>
      <c r="J3" s="5" t="inlineStr">
        <is>
          <t>Valor bruto</t>
        </is>
      </c>
      <c r="K3" s="5" t="inlineStr">
        <is>
          <t>Desconto concedido</t>
        </is>
      </c>
      <c r="L3" s="5" t="inlineStr">
        <is>
          <t>Valor líquido</t>
        </is>
      </c>
      <c r="M3" s="5" t="inlineStr">
        <is>
          <t>Custo estimado total</t>
        </is>
      </c>
      <c r="N3" s="5" t="inlineStr">
        <is>
          <t>Margem sem desconto</t>
        </is>
      </c>
      <c r="O3" s="5" t="inlineStr">
        <is>
          <t>Margem após desconto</t>
        </is>
      </c>
      <c r="P3" s="5" t="inlineStr">
        <is>
          <t>% de desconto</t>
        </is>
      </c>
      <c r="Q3" s="5" t="inlineStr">
        <is>
          <t>Redução da margem</t>
        </is>
      </c>
      <c r="R3" s="5" t="inlineStr">
        <is>
          <t>Status</t>
        </is>
      </c>
      <c r="S3" s="5" t="inlineStr">
        <is>
          <t>Conferência</t>
        </is>
      </c>
      <c r="Y3">
        <f>'Parâmetros'!$B$4</f>
        <v/>
      </c>
    </row>
    <row r="4">
      <c r="A4" s="14" t="inlineStr">
        <is>
          <t>DSC-FIC-001</t>
        </is>
      </c>
      <c r="B4" s="33" t="n">
        <v>46273</v>
      </c>
      <c r="C4" s="14" t="inlineStr">
        <is>
          <t>VEN-FIC-1001</t>
        </is>
      </c>
      <c r="D4" s="14" t="inlineStr">
        <is>
          <t>Profissional Aurora</t>
        </is>
      </c>
      <c r="E4" s="14" t="inlineStr">
        <is>
          <t>Corte Essencial</t>
        </is>
      </c>
      <c r="F4" s="14" t="inlineStr">
        <is>
          <t>Fidelidade</t>
        </is>
      </c>
      <c r="G4" s="16" t="n">
        <v>1</v>
      </c>
      <c r="H4" s="31">
        <f>IF($A4="","",IF($E4="","",IFERROR(VLOOKUP($E4,'Parâmetros'!$G$4:$I$13,2,FALSE),"")))</f>
        <v/>
      </c>
      <c r="I4" s="31">
        <f>IF($A4="","",IF($E4="","",IFERROR(VLOOKUP($E4,'Parâmetros'!$G$4:$I$13,3,FALSE),"")))</f>
        <v/>
      </c>
      <c r="J4" s="31">
        <f>IF(OR($A4="",$G4="",$H4=""),"",$G4*$H4)</f>
        <v/>
      </c>
      <c r="K4" s="34" t="n">
        <v>10</v>
      </c>
      <c r="L4" s="31">
        <f>IF(OR($A4="",$J4="",$K4=""),"",$J4-$K4)</f>
        <v/>
      </c>
      <c r="M4" s="31">
        <f>IF(OR($A4="",$G4="",$I4=""),"",$G4*$I4)</f>
        <v/>
      </c>
      <c r="N4" s="31">
        <f>IF(OR($A4="",$J4="",$M4=""),"",$J4-$M4)</f>
        <v/>
      </c>
      <c r="O4" s="31">
        <f>IF(OR($A4="",$L4="",$M4=""),"",$L4-$M4)</f>
        <v/>
      </c>
      <c r="P4" s="35">
        <f>IF($A4="","",IFERROR($K4/$J4,""))</f>
        <v/>
      </c>
      <c r="Q4" s="35">
        <f>IF($A4="","",IFERROR($K4/$N4,""))</f>
        <v/>
      </c>
      <c r="R4" s="19" t="inlineStr">
        <is>
          <t>Concedido</t>
        </is>
      </c>
      <c r="S4" s="9">
        <f>IF($A4="","",IF(OR($B4="",$C4="",$D4="",$E4="",$F4="",$G4="",$H4="",$I4="",$K4="",$R4=""),"Conferir: preencher campos",IF(COUNTIF($A$4:$A$103,$A4)&gt;1,"Conferir: ID repetido",IF(COUNTIF($C$4:$C$103,$C4)&gt;1,"Conferir: referência repetida",IF($R4="Cancelado","Sem ação: cancelado",IF($R4="Em conferência","Conferir: status pendente",IF(OR($K4&gt;$J4,$P4&gt;'Parâmetros'!$B$4,$K4&gt;'Parâmetros'!$B$5),"Conferir: limite ou valor","OK")))))))</f>
        <v/>
      </c>
      <c r="U4">
        <f>IF('Parâmetros'!D4="","",'Parâmetros'!D4)</f>
        <v/>
      </c>
      <c r="V4">
        <f>IF('Parâmetros'!G4="","",'Parâmetros'!G4)</f>
        <v/>
      </c>
      <c r="W4">
        <f>IF('Parâmetros'!K4="","",'Parâmetros'!K4)</f>
        <v/>
      </c>
      <c r="X4">
        <f>IF('Parâmetros'!M4="","",'Parâmetros'!M4)</f>
        <v/>
      </c>
    </row>
    <row r="5">
      <c r="A5" s="14" t="inlineStr">
        <is>
          <t>DSC-FIC-002</t>
        </is>
      </c>
      <c r="B5" s="33" t="n">
        <v>46272</v>
      </c>
      <c r="C5" s="14" t="inlineStr">
        <is>
          <t>VEN-FIC-1002</t>
        </is>
      </c>
      <c r="D5" s="14" t="inlineStr">
        <is>
          <t>Profissional Brisa</t>
        </is>
      </c>
      <c r="E5" s="14" t="inlineStr">
        <is>
          <t>Escova Brisa</t>
        </is>
      </c>
      <c r="F5" s="14" t="inlineStr">
        <is>
          <t>Campanha interna</t>
        </is>
      </c>
      <c r="G5" s="16" t="n">
        <v>1</v>
      </c>
      <c r="H5" s="32">
        <f>IF($A5="","",IF($E5="","",IFERROR(VLOOKUP($E5,'Parâmetros'!$G$4:$I$13,2,FALSE),"")))</f>
        <v/>
      </c>
      <c r="I5" s="32">
        <f>IF($A5="","",IF($E5="","",IFERROR(VLOOKUP($E5,'Parâmetros'!$G$4:$I$13,3,FALSE),"")))</f>
        <v/>
      </c>
      <c r="J5" s="32">
        <f>IF(OR($A5="",$G5="",$H5=""),"",$G5*$H5)</f>
        <v/>
      </c>
      <c r="K5" s="34" t="n">
        <v>15</v>
      </c>
      <c r="L5" s="32">
        <f>IF(OR($A5="",$J5="",$K5=""),"",$J5-$K5)</f>
        <v/>
      </c>
      <c r="M5" s="32">
        <f>IF(OR($A5="",$G5="",$I5=""),"",$G5*$I5)</f>
        <v/>
      </c>
      <c r="N5" s="32">
        <f>IF(OR($A5="",$J5="",$M5=""),"",$J5-$M5)</f>
        <v/>
      </c>
      <c r="O5" s="32">
        <f>IF(OR($A5="",$L5="",$M5=""),"",$L5-$M5)</f>
        <v/>
      </c>
      <c r="P5" s="36">
        <f>IF($A5="","",IFERROR($K5/$J5,""))</f>
        <v/>
      </c>
      <c r="Q5" s="36">
        <f>IF($A5="","",IFERROR($K5/$N5,""))</f>
        <v/>
      </c>
      <c r="R5" s="19" t="inlineStr">
        <is>
          <t>Concedido</t>
        </is>
      </c>
      <c r="S5" s="11">
        <f>IF($A5="","",IF(OR($B5="",$C5="",$D5="",$E5="",$F5="",$G5="",$H5="",$I5="",$K5="",$R5=""),"Conferir: preencher campos",IF(COUNTIF($A$4:$A$103,$A5)&gt;1,"Conferir: ID repetido",IF(COUNTIF($C$4:$C$103,$C5)&gt;1,"Conferir: referência repetida",IF($R5="Cancelado","Sem ação: cancelado",IF($R5="Em conferência","Conferir: status pendente",IF(OR($K5&gt;$J5,$P5&gt;'Parâmetros'!$B$4,$K5&gt;'Parâmetros'!$B$5),"Conferir: limite ou valor","OK")))))))</f>
        <v/>
      </c>
      <c r="U5">
        <f>IF('Parâmetros'!D5="","",'Parâmetros'!D5)</f>
        <v/>
      </c>
      <c r="V5">
        <f>IF('Parâmetros'!G5="","",'Parâmetros'!G5)</f>
        <v/>
      </c>
      <c r="W5">
        <f>IF('Parâmetros'!K5="","",'Parâmetros'!K5)</f>
        <v/>
      </c>
      <c r="X5">
        <f>IF('Parâmetros'!M5="","",'Parâmetros'!M5)</f>
        <v/>
      </c>
    </row>
    <row r="6">
      <c r="A6" s="14" t="inlineStr">
        <is>
          <t>DSC-FIC-003</t>
        </is>
      </c>
      <c r="B6" s="33" t="n">
        <v>46270</v>
      </c>
      <c r="C6" s="14" t="inlineStr">
        <is>
          <t>VEN-FIC-1003</t>
        </is>
      </c>
      <c r="D6" s="14" t="inlineStr">
        <is>
          <t>Profissional Canela</t>
        </is>
      </c>
      <c r="E6" s="14" t="inlineStr">
        <is>
          <t>Manicure Clássica</t>
        </is>
      </c>
      <c r="F6" s="14" t="inlineStr">
        <is>
          <t>Pacote de serviços</t>
        </is>
      </c>
      <c r="G6" s="16" t="n">
        <v>1</v>
      </c>
      <c r="H6" s="31">
        <f>IF($A6="","",IF($E6="","",IFERROR(VLOOKUP($E6,'Parâmetros'!$G$4:$I$13,2,FALSE),"")))</f>
        <v/>
      </c>
      <c r="I6" s="31">
        <f>IF($A6="","",IF($E6="","",IFERROR(VLOOKUP($E6,'Parâmetros'!$G$4:$I$13,3,FALSE),"")))</f>
        <v/>
      </c>
      <c r="J6" s="31">
        <f>IF(OR($A6="",$G6="",$H6=""),"",$G6*$H6)</f>
        <v/>
      </c>
      <c r="K6" s="34" t="n">
        <v>5</v>
      </c>
      <c r="L6" s="31">
        <f>IF(OR($A6="",$J6="",$K6=""),"",$J6-$K6)</f>
        <v/>
      </c>
      <c r="M6" s="31">
        <f>IF(OR($A6="",$G6="",$I6=""),"",$G6*$I6)</f>
        <v/>
      </c>
      <c r="N6" s="31">
        <f>IF(OR($A6="",$J6="",$M6=""),"",$J6-$M6)</f>
        <v/>
      </c>
      <c r="O6" s="31">
        <f>IF(OR($A6="",$L6="",$M6=""),"",$L6-$M6)</f>
        <v/>
      </c>
      <c r="P6" s="35">
        <f>IF($A6="","",IFERROR($K6/$J6,""))</f>
        <v/>
      </c>
      <c r="Q6" s="35">
        <f>IF($A6="","",IFERROR($K6/$N6,""))</f>
        <v/>
      </c>
      <c r="R6" s="19" t="inlineStr">
        <is>
          <t>Concedido</t>
        </is>
      </c>
      <c r="S6" s="9">
        <f>IF($A6="","",IF(OR($B6="",$C6="",$D6="",$E6="",$F6="",$G6="",$H6="",$I6="",$K6="",$R6=""),"Conferir: preencher campos",IF(COUNTIF($A$4:$A$103,$A6)&gt;1,"Conferir: ID repetido",IF(COUNTIF($C$4:$C$103,$C6)&gt;1,"Conferir: referência repetida",IF($R6="Cancelado","Sem ação: cancelado",IF($R6="Em conferência","Conferir: status pendente",IF(OR($K6&gt;$J6,$P6&gt;'Parâmetros'!$B$4,$K6&gt;'Parâmetros'!$B$5),"Conferir: limite ou valor","OK")))))))</f>
        <v/>
      </c>
      <c r="U6">
        <f>IF('Parâmetros'!D6="","",'Parâmetros'!D6)</f>
        <v/>
      </c>
      <c r="V6">
        <f>IF('Parâmetros'!G6="","",'Parâmetros'!G6)</f>
        <v/>
      </c>
      <c r="W6">
        <f>IF('Parâmetros'!K6="","",'Parâmetros'!K6)</f>
        <v/>
      </c>
      <c r="X6">
        <f>IF('Parâmetros'!M6="","",'Parâmetros'!M6)</f>
        <v/>
      </c>
    </row>
    <row r="7">
      <c r="A7" s="14" t="inlineStr">
        <is>
          <t>DSC-FIC-004</t>
        </is>
      </c>
      <c r="B7" s="33" t="n">
        <v>46268</v>
      </c>
      <c r="C7" s="14" t="inlineStr">
        <is>
          <t>VEN-FIC-1004</t>
        </is>
      </c>
      <c r="D7" s="14" t="inlineStr">
        <is>
          <t>Profissional Dália</t>
        </is>
      </c>
      <c r="E7" s="14" t="inlineStr">
        <is>
          <t>Pedicure Serena</t>
        </is>
      </c>
      <c r="F7" s="14" t="inlineStr">
        <is>
          <t>Ajuste comercial</t>
        </is>
      </c>
      <c r="G7" s="16" t="n">
        <v>1</v>
      </c>
      <c r="H7" s="32">
        <f>IF($A7="","",IF($E7="","",IFERROR(VLOOKUP($E7,'Parâmetros'!$G$4:$I$13,2,FALSE),"")))</f>
        <v/>
      </c>
      <c r="I7" s="32">
        <f>IF($A7="","",IF($E7="","",IFERROR(VLOOKUP($E7,'Parâmetros'!$G$4:$I$13,3,FALSE),"")))</f>
        <v/>
      </c>
      <c r="J7" s="32">
        <f>IF(OR($A7="",$G7="",$H7=""),"",$G7*$H7)</f>
        <v/>
      </c>
      <c r="K7" s="34" t="n">
        <v>12</v>
      </c>
      <c r="L7" s="32">
        <f>IF(OR($A7="",$J7="",$K7=""),"",$J7-$K7)</f>
        <v/>
      </c>
      <c r="M7" s="32">
        <f>IF(OR($A7="",$G7="",$I7=""),"",$G7*$I7)</f>
        <v/>
      </c>
      <c r="N7" s="32">
        <f>IF(OR($A7="",$J7="",$M7=""),"",$J7-$M7)</f>
        <v/>
      </c>
      <c r="O7" s="32">
        <f>IF(OR($A7="",$L7="",$M7=""),"",$L7-$M7)</f>
        <v/>
      </c>
      <c r="P7" s="36">
        <f>IF($A7="","",IFERROR($K7/$J7,""))</f>
        <v/>
      </c>
      <c r="Q7" s="36">
        <f>IF($A7="","",IFERROR($K7/$N7,""))</f>
        <v/>
      </c>
      <c r="R7" s="19" t="inlineStr">
        <is>
          <t>Concedido</t>
        </is>
      </c>
      <c r="S7" s="11">
        <f>IF($A7="","",IF(OR($B7="",$C7="",$D7="",$E7="",$F7="",$G7="",$H7="",$I7="",$K7="",$R7=""),"Conferir: preencher campos",IF(COUNTIF($A$4:$A$103,$A7)&gt;1,"Conferir: ID repetido",IF(COUNTIF($C$4:$C$103,$C7)&gt;1,"Conferir: referência repetida",IF($R7="Cancelado","Sem ação: cancelado",IF($R7="Em conferência","Conferir: status pendente",IF(OR($K7&gt;$J7,$P7&gt;'Parâmetros'!$B$4,$K7&gt;'Parâmetros'!$B$5),"Conferir: limite ou valor","OK")))))))</f>
        <v/>
      </c>
      <c r="U7">
        <f>IF('Parâmetros'!D7="","",'Parâmetros'!D7)</f>
        <v/>
      </c>
      <c r="V7">
        <f>IF('Parâmetros'!G7="","",'Parâmetros'!G7)</f>
        <v/>
      </c>
      <c r="W7">
        <f>IF('Parâmetros'!K7="","",'Parâmetros'!K7)</f>
        <v/>
      </c>
      <c r="X7">
        <f>IF('Parâmetros'!M7="","",'Parâmetros'!M7)</f>
        <v/>
      </c>
    </row>
    <row r="8">
      <c r="A8" s="14" t="inlineStr">
        <is>
          <t>DSC-FIC-005</t>
        </is>
      </c>
      <c r="B8" s="33" t="n">
        <v>46266</v>
      </c>
      <c r="C8" s="14" t="inlineStr">
        <is>
          <t>VEN-FIC-1005</t>
        </is>
      </c>
      <c r="D8" s="14" t="inlineStr">
        <is>
          <t>Profissional Aurora</t>
        </is>
      </c>
      <c r="E8" s="14" t="inlineStr">
        <is>
          <t>Coloração Aurora</t>
        </is>
      </c>
      <c r="F8" s="14" t="inlineStr">
        <is>
          <t>Cortesia autorizada</t>
        </is>
      </c>
      <c r="G8" s="16" t="n">
        <v>1</v>
      </c>
      <c r="H8" s="31">
        <f>IF($A8="","",IF($E8="","",IFERROR(VLOOKUP($E8,'Parâmetros'!$G$4:$I$13,2,FALSE),"")))</f>
        <v/>
      </c>
      <c r="I8" s="31">
        <f>IF($A8="","",IF($E8="","",IFERROR(VLOOKUP($E8,'Parâmetros'!$G$4:$I$13,3,FALSE),"")))</f>
        <v/>
      </c>
      <c r="J8" s="31">
        <f>IF(OR($A8="",$G8="",$H8=""),"",$G8*$H8)</f>
        <v/>
      </c>
      <c r="K8" s="34" t="n">
        <v>50</v>
      </c>
      <c r="L8" s="31">
        <f>IF(OR($A8="",$J8="",$K8=""),"",$J8-$K8)</f>
        <v/>
      </c>
      <c r="M8" s="31">
        <f>IF(OR($A8="",$G8="",$I8=""),"",$G8*$I8)</f>
        <v/>
      </c>
      <c r="N8" s="31">
        <f>IF(OR($A8="",$J8="",$M8=""),"",$J8-$M8)</f>
        <v/>
      </c>
      <c r="O8" s="31">
        <f>IF(OR($A8="",$L8="",$M8=""),"",$L8-$M8)</f>
        <v/>
      </c>
      <c r="P8" s="35">
        <f>IF($A8="","",IFERROR($K8/$J8,""))</f>
        <v/>
      </c>
      <c r="Q8" s="35">
        <f>IF($A8="","",IFERROR($K8/$N8,""))</f>
        <v/>
      </c>
      <c r="R8" s="19" t="inlineStr">
        <is>
          <t>Concedido</t>
        </is>
      </c>
      <c r="S8" s="9">
        <f>IF($A8="","",IF(OR($B8="",$C8="",$D8="",$E8="",$F8="",$G8="",$H8="",$I8="",$K8="",$R8=""),"Conferir: preencher campos",IF(COUNTIF($A$4:$A$103,$A8)&gt;1,"Conferir: ID repetido",IF(COUNTIF($C$4:$C$103,$C8)&gt;1,"Conferir: referência repetida",IF($R8="Cancelado","Sem ação: cancelado",IF($R8="Em conferência","Conferir: status pendente",IF(OR($K8&gt;$J8,$P8&gt;'Parâmetros'!$B$4,$K8&gt;'Parâmetros'!$B$5),"Conferir: limite ou valor","OK")))))))</f>
        <v/>
      </c>
      <c r="U8">
        <f>IF('Parâmetros'!D8="","",'Parâmetros'!D8)</f>
        <v/>
      </c>
      <c r="V8">
        <f>IF('Parâmetros'!G8="","",'Parâmetros'!G8)</f>
        <v/>
      </c>
      <c r="W8">
        <f>IF('Parâmetros'!K8="","",'Parâmetros'!K8)</f>
        <v/>
      </c>
      <c r="X8">
        <f>IF('Parâmetros'!M8="","",'Parâmetros'!M8)</f>
        <v/>
      </c>
    </row>
    <row r="9">
      <c r="A9" s="14" t="inlineStr">
        <is>
          <t>DSC-FIC-006</t>
        </is>
      </c>
      <c r="B9" s="33" t="n">
        <v>46263</v>
      </c>
      <c r="C9" s="14" t="inlineStr">
        <is>
          <t>VEN-FIC-1006</t>
        </is>
      </c>
      <c r="D9" s="14" t="inlineStr">
        <is>
          <t>Profissional Brisa</t>
        </is>
      </c>
      <c r="E9" s="14" t="inlineStr">
        <is>
          <t>Design de Sobrancelhas</t>
        </is>
      </c>
      <c r="F9" s="14" t="inlineStr">
        <is>
          <t>Fidelidade</t>
        </is>
      </c>
      <c r="G9" s="16" t="n">
        <v>1</v>
      </c>
      <c r="H9" s="32">
        <f>IF($A9="","",IF($E9="","",IFERROR(VLOOKUP($E9,'Parâmetros'!$G$4:$I$13,2,FALSE),"")))</f>
        <v/>
      </c>
      <c r="I9" s="32">
        <f>IF($A9="","",IF($E9="","",IFERROR(VLOOKUP($E9,'Parâmetros'!$G$4:$I$13,3,FALSE),"")))</f>
        <v/>
      </c>
      <c r="J9" s="32">
        <f>IF(OR($A9="",$G9="",$H9=""),"",$G9*$H9)</f>
        <v/>
      </c>
      <c r="K9" s="34" t="n">
        <v>8</v>
      </c>
      <c r="L9" s="32">
        <f>IF(OR($A9="",$J9="",$K9=""),"",$J9-$K9)</f>
        <v/>
      </c>
      <c r="M9" s="32">
        <f>IF(OR($A9="",$G9="",$I9=""),"",$G9*$I9)</f>
        <v/>
      </c>
      <c r="N9" s="32">
        <f>IF(OR($A9="",$J9="",$M9=""),"",$J9-$M9)</f>
        <v/>
      </c>
      <c r="O9" s="32">
        <f>IF(OR($A9="",$L9="",$M9=""),"",$L9-$M9)</f>
        <v/>
      </c>
      <c r="P9" s="36">
        <f>IF($A9="","",IFERROR($K9/$J9,""))</f>
        <v/>
      </c>
      <c r="Q9" s="36">
        <f>IF($A9="","",IFERROR($K9/$N9,""))</f>
        <v/>
      </c>
      <c r="R9" s="19" t="inlineStr">
        <is>
          <t>Concedido</t>
        </is>
      </c>
      <c r="S9" s="11">
        <f>IF($A9="","",IF(OR($B9="",$C9="",$D9="",$E9="",$F9="",$G9="",$H9="",$I9="",$K9="",$R9=""),"Conferir: preencher campos",IF(COUNTIF($A$4:$A$103,$A9)&gt;1,"Conferir: ID repetido",IF(COUNTIF($C$4:$C$103,$C9)&gt;1,"Conferir: referência repetida",IF($R9="Cancelado","Sem ação: cancelado",IF($R9="Em conferência","Conferir: status pendente",IF(OR($K9&gt;$J9,$P9&gt;'Parâmetros'!$B$4,$K9&gt;'Parâmetros'!$B$5),"Conferir: limite ou valor","OK")))))))</f>
        <v/>
      </c>
      <c r="U9">
        <f>IF('Parâmetros'!D9="","",'Parâmetros'!D9)</f>
        <v/>
      </c>
      <c r="V9">
        <f>IF('Parâmetros'!G9="","",'Parâmetros'!G9)</f>
        <v/>
      </c>
      <c r="W9">
        <f>IF('Parâmetros'!K9="","",'Parâmetros'!K9)</f>
        <v/>
      </c>
      <c r="X9">
        <f>IF('Parâmetros'!M9="","",'Parâmetros'!M9)</f>
        <v/>
      </c>
    </row>
    <row r="10">
      <c r="A10" s="14" t="inlineStr">
        <is>
          <t>DSC-FIC-007</t>
        </is>
      </c>
      <c r="B10" s="33" t="n">
        <v>46260</v>
      </c>
      <c r="C10" s="14" t="inlineStr">
        <is>
          <t>VEN-FIC-1007</t>
        </is>
      </c>
      <c r="D10" s="14" t="inlineStr">
        <is>
          <t>Profissional Canela</t>
        </is>
      </c>
      <c r="E10" s="14" t="inlineStr">
        <is>
          <t>Corte Essencial</t>
        </is>
      </c>
      <c r="F10" s="14" t="inlineStr">
        <is>
          <t>Pacote de serviços</t>
        </is>
      </c>
      <c r="G10" s="16" t="n">
        <v>2</v>
      </c>
      <c r="H10" s="31">
        <f>IF($A10="","",IF($E10="","",IFERROR(VLOOKUP($E10,'Parâmetros'!$G$4:$I$13,2,FALSE),"")))</f>
        <v/>
      </c>
      <c r="I10" s="31">
        <f>IF($A10="","",IF($E10="","",IFERROR(VLOOKUP($E10,'Parâmetros'!$G$4:$I$13,3,FALSE),"")))</f>
        <v/>
      </c>
      <c r="J10" s="31">
        <f>IF(OR($A10="",$G10="",$H10=""),"",$G10*$H10)</f>
        <v/>
      </c>
      <c r="K10" s="34" t="n">
        <v>20</v>
      </c>
      <c r="L10" s="31">
        <f>IF(OR($A10="",$J10="",$K10=""),"",$J10-$K10)</f>
        <v/>
      </c>
      <c r="M10" s="31">
        <f>IF(OR($A10="",$G10="",$I10=""),"",$G10*$I10)</f>
        <v/>
      </c>
      <c r="N10" s="31">
        <f>IF(OR($A10="",$J10="",$M10=""),"",$J10-$M10)</f>
        <v/>
      </c>
      <c r="O10" s="31">
        <f>IF(OR($A10="",$L10="",$M10=""),"",$L10-$M10)</f>
        <v/>
      </c>
      <c r="P10" s="35">
        <f>IF($A10="","",IFERROR($K10/$J10,""))</f>
        <v/>
      </c>
      <c r="Q10" s="35">
        <f>IF($A10="","",IFERROR($K10/$N10,""))</f>
        <v/>
      </c>
      <c r="R10" s="19" t="inlineStr">
        <is>
          <t>Concedido</t>
        </is>
      </c>
      <c r="S10" s="9">
        <f>IF($A10="","",IF(OR($B10="",$C10="",$D10="",$E10="",$F10="",$G10="",$H10="",$I10="",$K10="",$R10=""),"Conferir: preencher campos",IF(COUNTIF($A$4:$A$103,$A10)&gt;1,"Conferir: ID repetido",IF(COUNTIF($C$4:$C$103,$C10)&gt;1,"Conferir: referência repetida",IF($R10="Cancelado","Sem ação: cancelado",IF($R10="Em conferência","Conferir: status pendente",IF(OR($K10&gt;$J10,$P10&gt;'Parâmetros'!$B$4,$K10&gt;'Parâmetros'!$B$5),"Conferir: limite ou valor","OK")))))))</f>
        <v/>
      </c>
      <c r="U10">
        <f>IF('Parâmetros'!D10="","",'Parâmetros'!D10)</f>
        <v/>
      </c>
      <c r="V10">
        <f>IF('Parâmetros'!G10="","",'Parâmetros'!G10)</f>
        <v/>
      </c>
      <c r="W10">
        <f>IF('Parâmetros'!K10="","",'Parâmetros'!K10)</f>
        <v/>
      </c>
      <c r="X10">
        <f>IF('Parâmetros'!M10="","",'Parâmetros'!M10)</f>
        <v/>
      </c>
    </row>
    <row r="11">
      <c r="A11" s="14" t="inlineStr">
        <is>
          <t>DSC-FIC-008</t>
        </is>
      </c>
      <c r="B11" s="33" t="n">
        <v>46257</v>
      </c>
      <c r="C11" s="14" t="inlineStr">
        <is>
          <t>VEN-FIC-1008</t>
        </is>
      </c>
      <c r="D11" s="14" t="inlineStr">
        <is>
          <t>Profissional Dália</t>
        </is>
      </c>
      <c r="E11" s="14" t="inlineStr">
        <is>
          <t>Escova Brisa</t>
        </is>
      </c>
      <c r="F11" s="14" t="inlineStr">
        <is>
          <t>Ajuste comercial</t>
        </is>
      </c>
      <c r="G11" s="16" t="n">
        <v>1</v>
      </c>
      <c r="H11" s="32">
        <f>IF($A11="","",IF($E11="","",IFERROR(VLOOKUP($E11,'Parâmetros'!$G$4:$I$13,2,FALSE),"")))</f>
        <v/>
      </c>
      <c r="I11" s="32">
        <f>IF($A11="","",IF($E11="","",IFERROR(VLOOKUP($E11,'Parâmetros'!$G$4:$I$13,3,FALSE),"")))</f>
        <v/>
      </c>
      <c r="J11" s="32">
        <f>IF(OR($A11="",$G11="",$H11=""),"",$G11*$H11)</f>
        <v/>
      </c>
      <c r="K11" s="34" t="n">
        <v>20</v>
      </c>
      <c r="L11" s="32">
        <f>IF(OR($A11="",$J11="",$K11=""),"",$J11-$K11)</f>
        <v/>
      </c>
      <c r="M11" s="32">
        <f>IF(OR($A11="",$G11="",$I11=""),"",$G11*$I11)</f>
        <v/>
      </c>
      <c r="N11" s="32">
        <f>IF(OR($A11="",$J11="",$M11=""),"",$J11-$M11)</f>
        <v/>
      </c>
      <c r="O11" s="32">
        <f>IF(OR($A11="",$L11="",$M11=""),"",$L11-$M11)</f>
        <v/>
      </c>
      <c r="P11" s="36">
        <f>IF($A11="","",IFERROR($K11/$J11,""))</f>
        <v/>
      </c>
      <c r="Q11" s="36">
        <f>IF($A11="","",IFERROR($K11/$N11,""))</f>
        <v/>
      </c>
      <c r="R11" s="19" t="inlineStr">
        <is>
          <t>Em conferência</t>
        </is>
      </c>
      <c r="S11" s="11">
        <f>IF($A11="","",IF(OR($B11="",$C11="",$D11="",$E11="",$F11="",$G11="",$H11="",$I11="",$K11="",$R11=""),"Conferir: preencher campos",IF(COUNTIF($A$4:$A$103,$A11)&gt;1,"Conferir: ID repetido",IF(COUNTIF($C$4:$C$103,$C11)&gt;1,"Conferir: referência repetida",IF($R11="Cancelado","Sem ação: cancelado",IF($R11="Em conferência","Conferir: status pendente",IF(OR($K11&gt;$J11,$P11&gt;'Parâmetros'!$B$4,$K11&gt;'Parâmetros'!$B$5),"Conferir: limite ou valor","OK")))))))</f>
        <v/>
      </c>
      <c r="U11">
        <f>IF('Parâmetros'!D11="","",'Parâmetros'!D11)</f>
        <v/>
      </c>
      <c r="V11">
        <f>IF('Parâmetros'!G11="","",'Parâmetros'!G11)</f>
        <v/>
      </c>
      <c r="W11">
        <f>IF('Parâmetros'!K11="","",'Parâmetros'!K11)</f>
        <v/>
      </c>
      <c r="X11">
        <f>IF('Parâmetros'!M11="","",'Parâmetros'!M11)</f>
        <v/>
      </c>
    </row>
    <row r="12">
      <c r="A12" s="14" t="inlineStr">
        <is>
          <t>DSC-FIC-009</t>
        </is>
      </c>
      <c r="B12" s="33" t="n">
        <v>46253</v>
      </c>
      <c r="C12" s="14" t="inlineStr">
        <is>
          <t>VEN-FIC-1009</t>
        </is>
      </c>
      <c r="D12" s="14" t="inlineStr">
        <is>
          <t>Profissional Aurora</t>
        </is>
      </c>
      <c r="E12" s="14" t="inlineStr">
        <is>
          <t>Manicure Clássica</t>
        </is>
      </c>
      <c r="F12" s="14" t="inlineStr">
        <is>
          <t>Campanha interna</t>
        </is>
      </c>
      <c r="G12" s="16" t="n">
        <v>1</v>
      </c>
      <c r="H12" s="31">
        <f>IF($A12="","",IF($E12="","",IFERROR(VLOOKUP($E12,'Parâmetros'!$G$4:$I$13,2,FALSE),"")))</f>
        <v/>
      </c>
      <c r="I12" s="31">
        <f>IF($A12="","",IF($E12="","",IFERROR(VLOOKUP($E12,'Parâmetros'!$G$4:$I$13,3,FALSE),"")))</f>
        <v/>
      </c>
      <c r="J12" s="31">
        <f>IF(OR($A12="",$G12="",$H12=""),"",$G12*$H12)</f>
        <v/>
      </c>
      <c r="K12" s="34" t="n">
        <v>6</v>
      </c>
      <c r="L12" s="31">
        <f>IF(OR($A12="",$J12="",$K12=""),"",$J12-$K12)</f>
        <v/>
      </c>
      <c r="M12" s="31">
        <f>IF(OR($A12="",$G12="",$I12=""),"",$G12*$I12)</f>
        <v/>
      </c>
      <c r="N12" s="31">
        <f>IF(OR($A12="",$J12="",$M12=""),"",$J12-$M12)</f>
        <v/>
      </c>
      <c r="O12" s="31">
        <f>IF(OR($A12="",$L12="",$M12=""),"",$L12-$M12)</f>
        <v/>
      </c>
      <c r="P12" s="35">
        <f>IF($A12="","",IFERROR($K12/$J12,""))</f>
        <v/>
      </c>
      <c r="Q12" s="35">
        <f>IF($A12="","",IFERROR($K12/$N12,""))</f>
        <v/>
      </c>
      <c r="R12" s="19" t="inlineStr">
        <is>
          <t>Cancelado</t>
        </is>
      </c>
      <c r="S12" s="9">
        <f>IF($A12="","",IF(OR($B12="",$C12="",$D12="",$E12="",$F12="",$G12="",$H12="",$I12="",$K12="",$R12=""),"Conferir: preencher campos",IF(COUNTIF($A$4:$A$103,$A12)&gt;1,"Conferir: ID repetido",IF(COUNTIF($C$4:$C$103,$C12)&gt;1,"Conferir: referência repetida",IF($R12="Cancelado","Sem ação: cancelado",IF($R12="Em conferência","Conferir: status pendente",IF(OR($K12&gt;$J12,$P12&gt;'Parâmetros'!$B$4,$K12&gt;'Parâmetros'!$B$5),"Conferir: limite ou valor","OK")))))))</f>
        <v/>
      </c>
      <c r="U12">
        <f>IF('Parâmetros'!D12="","",'Parâmetros'!D12)</f>
        <v/>
      </c>
      <c r="V12">
        <f>IF('Parâmetros'!G12="","",'Parâmetros'!G12)</f>
        <v/>
      </c>
      <c r="W12">
        <f>IF('Parâmetros'!K12="","",'Parâmetros'!K12)</f>
        <v/>
      </c>
      <c r="X12">
        <f>IF('Parâmetros'!M12="","",'Parâmetros'!M12)</f>
        <v/>
      </c>
    </row>
    <row r="13">
      <c r="A13" s="14" t="inlineStr">
        <is>
          <t>DSC-FIC-010</t>
        </is>
      </c>
      <c r="B13" s="33" t="n">
        <v>46249</v>
      </c>
      <c r="C13" s="14" t="inlineStr">
        <is>
          <t>VEN-FIC-1010</t>
        </is>
      </c>
      <c r="D13" s="14" t="inlineStr">
        <is>
          <t>Profissional Brisa</t>
        </is>
      </c>
      <c r="E13" s="14" t="inlineStr">
        <is>
          <t>Coloração Aurora</t>
        </is>
      </c>
      <c r="F13" s="14" t="inlineStr">
        <is>
          <t>Relacionamento</t>
        </is>
      </c>
      <c r="G13" s="16" t="n">
        <v>1</v>
      </c>
      <c r="H13" s="32">
        <f>IF($A13="","",IF($E13="","",IFERROR(VLOOKUP($E13,'Parâmetros'!$G$4:$I$13,2,FALSE),"")))</f>
        <v/>
      </c>
      <c r="I13" s="32">
        <f>IF($A13="","",IF($E13="","",IFERROR(VLOOKUP($E13,'Parâmetros'!$G$4:$I$13,3,FALSE),"")))</f>
        <v/>
      </c>
      <c r="J13" s="32">
        <f>IF(OR($A13="",$G13="",$H13=""),"",$G13*$H13)</f>
        <v/>
      </c>
      <c r="K13" s="34" t="n">
        <v>18</v>
      </c>
      <c r="L13" s="32">
        <f>IF(OR($A13="",$J13="",$K13=""),"",$J13-$K13)</f>
        <v/>
      </c>
      <c r="M13" s="32">
        <f>IF(OR($A13="",$G13="",$I13=""),"",$G13*$I13)</f>
        <v/>
      </c>
      <c r="N13" s="32">
        <f>IF(OR($A13="",$J13="",$M13=""),"",$J13-$M13)</f>
        <v/>
      </c>
      <c r="O13" s="32">
        <f>IF(OR($A13="",$L13="",$M13=""),"",$L13-$M13)</f>
        <v/>
      </c>
      <c r="P13" s="36">
        <f>IF($A13="","",IFERROR($K13/$J13,""))</f>
        <v/>
      </c>
      <c r="Q13" s="36">
        <f>IF($A13="","",IFERROR($K13/$N13,""))</f>
        <v/>
      </c>
      <c r="R13" s="19" t="inlineStr">
        <is>
          <t>Concedido</t>
        </is>
      </c>
      <c r="S13" s="11">
        <f>IF($A13="","",IF(OR($B13="",$C13="",$D13="",$E13="",$F13="",$G13="",$H13="",$I13="",$K13="",$R13=""),"Conferir: preencher campos",IF(COUNTIF($A$4:$A$103,$A13)&gt;1,"Conferir: ID repetido",IF(COUNTIF($C$4:$C$103,$C13)&gt;1,"Conferir: referência repetida",IF($R13="Cancelado","Sem ação: cancelado",IF($R13="Em conferência","Conferir: status pendente",IF(OR($K13&gt;$J13,$P13&gt;'Parâmetros'!$B$4,$K13&gt;'Parâmetros'!$B$5),"Conferir: limite ou valor","OK")))))))</f>
        <v/>
      </c>
      <c r="U13">
        <f>IF('Parâmetros'!D13="","",'Parâmetros'!D13)</f>
        <v/>
      </c>
      <c r="V13">
        <f>IF('Parâmetros'!G13="","",'Parâmetros'!G13)</f>
        <v/>
      </c>
      <c r="W13">
        <f>IF('Parâmetros'!K13="","",'Parâmetros'!K13)</f>
        <v/>
      </c>
      <c r="X13">
        <f>IF('Parâmetros'!M13="","",'Parâmetros'!M13)</f>
        <v/>
      </c>
    </row>
    <row r="14">
      <c r="A14" s="14" t="n"/>
      <c r="B14" s="33" t="n"/>
      <c r="C14" s="14" t="n"/>
      <c r="D14" s="14" t="n"/>
      <c r="E14" s="14" t="n"/>
      <c r="F14" s="14" t="n"/>
      <c r="G14" s="16" t="n"/>
      <c r="H14" s="31">
        <f>IF($A14="","",IF($E14="","",IFERROR(VLOOKUP($E14,'Parâmetros'!$G$4:$I$13,2,FALSE),"")))</f>
        <v/>
      </c>
      <c r="I14" s="31">
        <f>IF($A14="","",IF($E14="","",IFERROR(VLOOKUP($E14,'Parâmetros'!$G$4:$I$13,3,FALSE),"")))</f>
        <v/>
      </c>
      <c r="J14" s="31">
        <f>IF(OR($A14="",$G14="",$H14=""),"",$G14*$H14)</f>
        <v/>
      </c>
      <c r="K14" s="34" t="n"/>
      <c r="L14" s="31">
        <f>IF(OR($A14="",$J14="",$K14=""),"",$J14-$K14)</f>
        <v/>
      </c>
      <c r="M14" s="31">
        <f>IF(OR($A14="",$G14="",$I14=""),"",$G14*$I14)</f>
        <v/>
      </c>
      <c r="N14" s="31">
        <f>IF(OR($A14="",$J14="",$M14=""),"",$J14-$M14)</f>
        <v/>
      </c>
      <c r="O14" s="31">
        <f>IF(OR($A14="",$L14="",$M14=""),"",$L14-$M14)</f>
        <v/>
      </c>
      <c r="P14" s="35">
        <f>IF($A14="","",IFERROR($K14/$J14,""))</f>
        <v/>
      </c>
      <c r="Q14" s="35">
        <f>IF($A14="","",IFERROR($K14/$N14,""))</f>
        <v/>
      </c>
      <c r="R14" s="19" t="n"/>
      <c r="S14" s="9">
        <f>IF($A14="","",IF(OR($B14="",$C14="",$D14="",$E14="",$F14="",$G14="",$H14="",$I14="",$K14="",$R14=""),"Conferir: preencher campos",IF(COUNTIF($A$4:$A$103,$A14)&gt;1,"Conferir: ID repetido",IF(COUNTIF($C$4:$C$103,$C14)&gt;1,"Conferir: referência repetida",IF($R14="Cancelado","Sem ação: cancelado",IF($R14="Em conferência","Conferir: status pendente",IF(OR($K14&gt;$J14,$P14&gt;'Parâmetros'!$B$4,$K14&gt;'Parâmetros'!$B$5),"Conferir: limite ou valor","OK")))))))</f>
        <v/>
      </c>
      <c r="U14">
        <f>IF('Parâmetros'!D14="","",'Parâmetros'!D14)</f>
        <v/>
      </c>
      <c r="V14">
        <f>IF('Parâmetros'!G14="","",'Parâmetros'!G14)</f>
        <v/>
      </c>
      <c r="W14">
        <f>IF('Parâmetros'!K14="","",'Parâmetros'!K14)</f>
        <v/>
      </c>
      <c r="X14">
        <f>IF('Parâmetros'!M14="","",'Parâmetros'!M14)</f>
        <v/>
      </c>
    </row>
    <row r="15">
      <c r="A15" s="14" t="n"/>
      <c r="B15" s="33" t="n"/>
      <c r="C15" s="14" t="n"/>
      <c r="D15" s="14" t="n"/>
      <c r="E15" s="14" t="n"/>
      <c r="F15" s="14" t="n"/>
      <c r="G15" s="16" t="n"/>
      <c r="H15" s="32">
        <f>IF($A15="","",IF($E15="","",IFERROR(VLOOKUP($E15,'Parâmetros'!$G$4:$I$13,2,FALSE),"")))</f>
        <v/>
      </c>
      <c r="I15" s="32">
        <f>IF($A15="","",IF($E15="","",IFERROR(VLOOKUP($E15,'Parâmetros'!$G$4:$I$13,3,FALSE),"")))</f>
        <v/>
      </c>
      <c r="J15" s="32">
        <f>IF(OR($A15="",$G15="",$H15=""),"",$G15*$H15)</f>
        <v/>
      </c>
      <c r="K15" s="34" t="n"/>
      <c r="L15" s="32">
        <f>IF(OR($A15="",$J15="",$K15=""),"",$J15-$K15)</f>
        <v/>
      </c>
      <c r="M15" s="32">
        <f>IF(OR($A15="",$G15="",$I15=""),"",$G15*$I15)</f>
        <v/>
      </c>
      <c r="N15" s="32">
        <f>IF(OR($A15="",$J15="",$M15=""),"",$J15-$M15)</f>
        <v/>
      </c>
      <c r="O15" s="32">
        <f>IF(OR($A15="",$L15="",$M15=""),"",$L15-$M15)</f>
        <v/>
      </c>
      <c r="P15" s="36">
        <f>IF($A15="","",IFERROR($K15/$J15,""))</f>
        <v/>
      </c>
      <c r="Q15" s="36">
        <f>IF($A15="","",IFERROR($K15/$N15,""))</f>
        <v/>
      </c>
      <c r="R15" s="19" t="n"/>
      <c r="S15" s="11">
        <f>IF($A15="","",IF(OR($B15="",$C15="",$D15="",$E15="",$F15="",$G15="",$H15="",$I15="",$K15="",$R15=""),"Conferir: preencher campos",IF(COUNTIF($A$4:$A$103,$A15)&gt;1,"Conferir: ID repetido",IF(COUNTIF($C$4:$C$103,$C15)&gt;1,"Conferir: referência repetida",IF($R15="Cancelado","Sem ação: cancelado",IF($R15="Em conferência","Conferir: status pendente",IF(OR($K15&gt;$J15,$P15&gt;'Parâmetros'!$B$4,$K15&gt;'Parâmetros'!$B$5),"Conferir: limite ou valor","OK")))))))</f>
        <v/>
      </c>
      <c r="U15">
        <f>IF('Parâmetros'!D15="","",'Parâmetros'!D15)</f>
        <v/>
      </c>
      <c r="V15">
        <f>IF('Parâmetros'!G15="","",'Parâmetros'!G15)</f>
        <v/>
      </c>
      <c r="W15">
        <f>IF('Parâmetros'!K15="","",'Parâmetros'!K15)</f>
        <v/>
      </c>
      <c r="X15">
        <f>IF('Parâmetros'!M15="","",'Parâmetros'!M15)</f>
        <v/>
      </c>
    </row>
    <row r="16">
      <c r="A16" s="14" t="n"/>
      <c r="B16" s="33" t="n"/>
      <c r="C16" s="14" t="n"/>
      <c r="D16" s="14" t="n"/>
      <c r="E16" s="14" t="n"/>
      <c r="F16" s="14" t="n"/>
      <c r="G16" s="16" t="n"/>
      <c r="H16" s="31">
        <f>IF($A16="","",IF($E16="","",IFERROR(VLOOKUP($E16,'Parâmetros'!$G$4:$I$13,2,FALSE),"")))</f>
        <v/>
      </c>
      <c r="I16" s="31">
        <f>IF($A16="","",IF($E16="","",IFERROR(VLOOKUP($E16,'Parâmetros'!$G$4:$I$13,3,FALSE),"")))</f>
        <v/>
      </c>
      <c r="J16" s="31">
        <f>IF(OR($A16="",$G16="",$H16=""),"",$G16*$H16)</f>
        <v/>
      </c>
      <c r="K16" s="34" t="n"/>
      <c r="L16" s="31">
        <f>IF(OR($A16="",$J16="",$K16=""),"",$J16-$K16)</f>
        <v/>
      </c>
      <c r="M16" s="31">
        <f>IF(OR($A16="",$G16="",$I16=""),"",$G16*$I16)</f>
        <v/>
      </c>
      <c r="N16" s="31">
        <f>IF(OR($A16="",$J16="",$M16=""),"",$J16-$M16)</f>
        <v/>
      </c>
      <c r="O16" s="31">
        <f>IF(OR($A16="",$L16="",$M16=""),"",$L16-$M16)</f>
        <v/>
      </c>
      <c r="P16" s="35">
        <f>IF($A16="","",IFERROR($K16/$J16,""))</f>
        <v/>
      </c>
      <c r="Q16" s="35">
        <f>IF($A16="","",IFERROR($K16/$N16,""))</f>
        <v/>
      </c>
      <c r="R16" s="19" t="n"/>
      <c r="S16" s="9">
        <f>IF($A16="","",IF(OR($B16="",$C16="",$D16="",$E16="",$F16="",$G16="",$H16="",$I16="",$K16="",$R16=""),"Conferir: preencher campos",IF(COUNTIF($A$4:$A$103,$A16)&gt;1,"Conferir: ID repetido",IF(COUNTIF($C$4:$C$103,$C16)&gt;1,"Conferir: referência repetida",IF($R16="Cancelado","Sem ação: cancelado",IF($R16="Em conferência","Conferir: status pendente",IF(OR($K16&gt;$J16,$P16&gt;'Parâmetros'!$B$4,$K16&gt;'Parâmetros'!$B$5),"Conferir: limite ou valor","OK")))))))</f>
        <v/>
      </c>
      <c r="U16">
        <f>IF('Parâmetros'!D16="","",'Parâmetros'!D16)</f>
        <v/>
      </c>
      <c r="V16">
        <f>IF('Parâmetros'!G16="","",'Parâmetros'!G16)</f>
        <v/>
      </c>
      <c r="W16">
        <f>IF('Parâmetros'!K16="","",'Parâmetros'!K16)</f>
        <v/>
      </c>
      <c r="X16">
        <f>IF('Parâmetros'!M16="","",'Parâmetros'!M16)</f>
        <v/>
      </c>
    </row>
    <row r="17">
      <c r="A17" s="14" t="n"/>
      <c r="B17" s="33" t="n"/>
      <c r="C17" s="14" t="n"/>
      <c r="D17" s="14" t="n"/>
      <c r="E17" s="14" t="n"/>
      <c r="F17" s="14" t="n"/>
      <c r="G17" s="16" t="n"/>
      <c r="H17" s="32">
        <f>IF($A17="","",IF($E17="","",IFERROR(VLOOKUP($E17,'Parâmetros'!$G$4:$I$13,2,FALSE),"")))</f>
        <v/>
      </c>
      <c r="I17" s="32">
        <f>IF($A17="","",IF($E17="","",IFERROR(VLOOKUP($E17,'Parâmetros'!$G$4:$I$13,3,FALSE),"")))</f>
        <v/>
      </c>
      <c r="J17" s="32">
        <f>IF(OR($A17="",$G17="",$H17=""),"",$G17*$H17)</f>
        <v/>
      </c>
      <c r="K17" s="34" t="n"/>
      <c r="L17" s="32">
        <f>IF(OR($A17="",$J17="",$K17=""),"",$J17-$K17)</f>
        <v/>
      </c>
      <c r="M17" s="32">
        <f>IF(OR($A17="",$G17="",$I17=""),"",$G17*$I17)</f>
        <v/>
      </c>
      <c r="N17" s="32">
        <f>IF(OR($A17="",$J17="",$M17=""),"",$J17-$M17)</f>
        <v/>
      </c>
      <c r="O17" s="32">
        <f>IF(OR($A17="",$L17="",$M17=""),"",$L17-$M17)</f>
        <v/>
      </c>
      <c r="P17" s="36">
        <f>IF($A17="","",IFERROR($K17/$J17,""))</f>
        <v/>
      </c>
      <c r="Q17" s="36">
        <f>IF($A17="","",IFERROR($K17/$N17,""))</f>
        <v/>
      </c>
      <c r="R17" s="19" t="n"/>
      <c r="S17" s="11">
        <f>IF($A17="","",IF(OR($B17="",$C17="",$D17="",$E17="",$F17="",$G17="",$H17="",$I17="",$K17="",$R17=""),"Conferir: preencher campos",IF(COUNTIF($A$4:$A$103,$A17)&gt;1,"Conferir: ID repetido",IF(COUNTIF($C$4:$C$103,$C17)&gt;1,"Conferir: referência repetida",IF($R17="Cancelado","Sem ação: cancelado",IF($R17="Em conferência","Conferir: status pendente",IF(OR($K17&gt;$J17,$P17&gt;'Parâmetros'!$B$4,$K17&gt;'Parâmetros'!$B$5),"Conferir: limite ou valor","OK")))))))</f>
        <v/>
      </c>
      <c r="U17">
        <f>IF('Parâmetros'!D17="","",'Parâmetros'!D17)</f>
        <v/>
      </c>
      <c r="V17">
        <f>IF('Parâmetros'!G17="","",'Parâmetros'!G17)</f>
        <v/>
      </c>
      <c r="W17">
        <f>IF('Parâmetros'!K17="","",'Parâmetros'!K17)</f>
        <v/>
      </c>
      <c r="X17">
        <f>IF('Parâmetros'!M17="","",'Parâmetros'!M17)</f>
        <v/>
      </c>
    </row>
    <row r="18">
      <c r="A18" s="14" t="n"/>
      <c r="B18" s="33" t="n"/>
      <c r="C18" s="14" t="n"/>
      <c r="D18" s="14" t="n"/>
      <c r="E18" s="14" t="n"/>
      <c r="F18" s="14" t="n"/>
      <c r="G18" s="16" t="n"/>
      <c r="H18" s="31">
        <f>IF($A18="","",IF($E18="","",IFERROR(VLOOKUP($E18,'Parâmetros'!$G$4:$I$13,2,FALSE),"")))</f>
        <v/>
      </c>
      <c r="I18" s="31">
        <f>IF($A18="","",IF($E18="","",IFERROR(VLOOKUP($E18,'Parâmetros'!$G$4:$I$13,3,FALSE),"")))</f>
        <v/>
      </c>
      <c r="J18" s="31">
        <f>IF(OR($A18="",$G18="",$H18=""),"",$G18*$H18)</f>
        <v/>
      </c>
      <c r="K18" s="34" t="n"/>
      <c r="L18" s="31">
        <f>IF(OR($A18="",$J18="",$K18=""),"",$J18-$K18)</f>
        <v/>
      </c>
      <c r="M18" s="31">
        <f>IF(OR($A18="",$G18="",$I18=""),"",$G18*$I18)</f>
        <v/>
      </c>
      <c r="N18" s="31">
        <f>IF(OR($A18="",$J18="",$M18=""),"",$J18-$M18)</f>
        <v/>
      </c>
      <c r="O18" s="31">
        <f>IF(OR($A18="",$L18="",$M18=""),"",$L18-$M18)</f>
        <v/>
      </c>
      <c r="P18" s="35">
        <f>IF($A18="","",IFERROR($K18/$J18,""))</f>
        <v/>
      </c>
      <c r="Q18" s="35">
        <f>IF($A18="","",IFERROR($K18/$N18,""))</f>
        <v/>
      </c>
      <c r="R18" s="19" t="n"/>
      <c r="S18" s="9">
        <f>IF($A18="","",IF(OR($B18="",$C18="",$D18="",$E18="",$F18="",$G18="",$H18="",$I18="",$K18="",$R18=""),"Conferir: preencher campos",IF(COUNTIF($A$4:$A$103,$A18)&gt;1,"Conferir: ID repetido",IF(COUNTIF($C$4:$C$103,$C18)&gt;1,"Conferir: referência repetida",IF($R18="Cancelado","Sem ação: cancelado",IF($R18="Em conferência","Conferir: status pendente",IF(OR($K18&gt;$J18,$P18&gt;'Parâmetros'!$B$4,$K18&gt;'Parâmetros'!$B$5),"Conferir: limite ou valor","OK")))))))</f>
        <v/>
      </c>
      <c r="U18">
        <f>IF('Parâmetros'!D18="","",'Parâmetros'!D18)</f>
        <v/>
      </c>
      <c r="V18">
        <f>IF('Parâmetros'!G18="","",'Parâmetros'!G18)</f>
        <v/>
      </c>
      <c r="W18">
        <f>IF('Parâmetros'!K18="","",'Parâmetros'!K18)</f>
        <v/>
      </c>
      <c r="X18">
        <f>IF('Parâmetros'!M18="","",'Parâmetros'!M18)</f>
        <v/>
      </c>
    </row>
    <row r="19">
      <c r="A19" s="14" t="n"/>
      <c r="B19" s="33" t="n"/>
      <c r="C19" s="14" t="n"/>
      <c r="D19" s="14" t="n"/>
      <c r="E19" s="14" t="n"/>
      <c r="F19" s="14" t="n"/>
      <c r="G19" s="16" t="n"/>
      <c r="H19" s="32">
        <f>IF($A19="","",IF($E19="","",IFERROR(VLOOKUP($E19,'Parâmetros'!$G$4:$I$13,2,FALSE),"")))</f>
        <v/>
      </c>
      <c r="I19" s="32">
        <f>IF($A19="","",IF($E19="","",IFERROR(VLOOKUP($E19,'Parâmetros'!$G$4:$I$13,3,FALSE),"")))</f>
        <v/>
      </c>
      <c r="J19" s="32">
        <f>IF(OR($A19="",$G19="",$H19=""),"",$G19*$H19)</f>
        <v/>
      </c>
      <c r="K19" s="34" t="n"/>
      <c r="L19" s="32">
        <f>IF(OR($A19="",$J19="",$K19=""),"",$J19-$K19)</f>
        <v/>
      </c>
      <c r="M19" s="32">
        <f>IF(OR($A19="",$G19="",$I19=""),"",$G19*$I19)</f>
        <v/>
      </c>
      <c r="N19" s="32">
        <f>IF(OR($A19="",$J19="",$M19=""),"",$J19-$M19)</f>
        <v/>
      </c>
      <c r="O19" s="32">
        <f>IF(OR($A19="",$L19="",$M19=""),"",$L19-$M19)</f>
        <v/>
      </c>
      <c r="P19" s="36">
        <f>IF($A19="","",IFERROR($K19/$J19,""))</f>
        <v/>
      </c>
      <c r="Q19" s="36">
        <f>IF($A19="","",IFERROR($K19/$N19,""))</f>
        <v/>
      </c>
      <c r="R19" s="19" t="n"/>
      <c r="S19" s="11">
        <f>IF($A19="","",IF(OR($B19="",$C19="",$D19="",$E19="",$F19="",$G19="",$H19="",$I19="",$K19="",$R19=""),"Conferir: preencher campos",IF(COUNTIF($A$4:$A$103,$A19)&gt;1,"Conferir: ID repetido",IF(COUNTIF($C$4:$C$103,$C19)&gt;1,"Conferir: referência repetida",IF($R19="Cancelado","Sem ação: cancelado",IF($R19="Em conferência","Conferir: status pendente",IF(OR($K19&gt;$J19,$P19&gt;'Parâmetros'!$B$4,$K19&gt;'Parâmetros'!$B$5),"Conferir: limite ou valor","OK")))))))</f>
        <v/>
      </c>
      <c r="U19">
        <f>IF('Parâmetros'!D19="","",'Parâmetros'!D19)</f>
        <v/>
      </c>
      <c r="V19">
        <f>IF('Parâmetros'!G19="","",'Parâmetros'!G19)</f>
        <v/>
      </c>
      <c r="W19">
        <f>IF('Parâmetros'!K19="","",'Parâmetros'!K19)</f>
        <v/>
      </c>
      <c r="X19">
        <f>IF('Parâmetros'!M19="","",'Parâmetros'!M19)</f>
        <v/>
      </c>
    </row>
    <row r="20">
      <c r="A20" s="14" t="n"/>
      <c r="B20" s="33" t="n"/>
      <c r="C20" s="14" t="n"/>
      <c r="D20" s="14" t="n"/>
      <c r="E20" s="14" t="n"/>
      <c r="F20" s="14" t="n"/>
      <c r="G20" s="16" t="n"/>
      <c r="H20" s="31">
        <f>IF($A20="","",IF($E20="","",IFERROR(VLOOKUP($E20,'Parâmetros'!$G$4:$I$13,2,FALSE),"")))</f>
        <v/>
      </c>
      <c r="I20" s="31">
        <f>IF($A20="","",IF($E20="","",IFERROR(VLOOKUP($E20,'Parâmetros'!$G$4:$I$13,3,FALSE),"")))</f>
        <v/>
      </c>
      <c r="J20" s="31">
        <f>IF(OR($A20="",$G20="",$H20=""),"",$G20*$H20)</f>
        <v/>
      </c>
      <c r="K20" s="34" t="n"/>
      <c r="L20" s="31">
        <f>IF(OR($A20="",$J20="",$K20=""),"",$J20-$K20)</f>
        <v/>
      </c>
      <c r="M20" s="31">
        <f>IF(OR($A20="",$G20="",$I20=""),"",$G20*$I20)</f>
        <v/>
      </c>
      <c r="N20" s="31">
        <f>IF(OR($A20="",$J20="",$M20=""),"",$J20-$M20)</f>
        <v/>
      </c>
      <c r="O20" s="31">
        <f>IF(OR($A20="",$L20="",$M20=""),"",$L20-$M20)</f>
        <v/>
      </c>
      <c r="P20" s="35">
        <f>IF($A20="","",IFERROR($K20/$J20,""))</f>
        <v/>
      </c>
      <c r="Q20" s="35">
        <f>IF($A20="","",IFERROR($K20/$N20,""))</f>
        <v/>
      </c>
      <c r="R20" s="19" t="n"/>
      <c r="S20" s="9">
        <f>IF($A20="","",IF(OR($B20="",$C20="",$D20="",$E20="",$F20="",$G20="",$H20="",$I20="",$K20="",$R20=""),"Conferir: preencher campos",IF(COUNTIF($A$4:$A$103,$A20)&gt;1,"Conferir: ID repetido",IF(COUNTIF($C$4:$C$103,$C20)&gt;1,"Conferir: referência repetida",IF($R20="Cancelado","Sem ação: cancelado",IF($R20="Em conferência","Conferir: status pendente",IF(OR($K20&gt;$J20,$P20&gt;'Parâmetros'!$B$4,$K20&gt;'Parâmetros'!$B$5),"Conferir: limite ou valor","OK")))))))</f>
        <v/>
      </c>
      <c r="U20">
        <f>IF('Parâmetros'!D20="","",'Parâmetros'!D20)</f>
        <v/>
      </c>
      <c r="V20">
        <f>IF('Parâmetros'!G20="","",'Parâmetros'!G20)</f>
        <v/>
      </c>
      <c r="W20">
        <f>IF('Parâmetros'!K20="","",'Parâmetros'!K20)</f>
        <v/>
      </c>
      <c r="X20">
        <f>IF('Parâmetros'!M20="","",'Parâmetros'!M20)</f>
        <v/>
      </c>
    </row>
    <row r="21">
      <c r="A21" s="14" t="n"/>
      <c r="B21" s="33" t="n"/>
      <c r="C21" s="14" t="n"/>
      <c r="D21" s="14" t="n"/>
      <c r="E21" s="14" t="n"/>
      <c r="F21" s="14" t="n"/>
      <c r="G21" s="16" t="n"/>
      <c r="H21" s="32">
        <f>IF($A21="","",IF($E21="","",IFERROR(VLOOKUP($E21,'Parâmetros'!$G$4:$I$13,2,FALSE),"")))</f>
        <v/>
      </c>
      <c r="I21" s="32">
        <f>IF($A21="","",IF($E21="","",IFERROR(VLOOKUP($E21,'Parâmetros'!$G$4:$I$13,3,FALSE),"")))</f>
        <v/>
      </c>
      <c r="J21" s="32">
        <f>IF(OR($A21="",$G21="",$H21=""),"",$G21*$H21)</f>
        <v/>
      </c>
      <c r="K21" s="34" t="n"/>
      <c r="L21" s="32">
        <f>IF(OR($A21="",$J21="",$K21=""),"",$J21-$K21)</f>
        <v/>
      </c>
      <c r="M21" s="32">
        <f>IF(OR($A21="",$G21="",$I21=""),"",$G21*$I21)</f>
        <v/>
      </c>
      <c r="N21" s="32">
        <f>IF(OR($A21="",$J21="",$M21=""),"",$J21-$M21)</f>
        <v/>
      </c>
      <c r="O21" s="32">
        <f>IF(OR($A21="",$L21="",$M21=""),"",$L21-$M21)</f>
        <v/>
      </c>
      <c r="P21" s="36">
        <f>IF($A21="","",IFERROR($K21/$J21,""))</f>
        <v/>
      </c>
      <c r="Q21" s="36">
        <f>IF($A21="","",IFERROR($K21/$N21,""))</f>
        <v/>
      </c>
      <c r="R21" s="19" t="n"/>
      <c r="S21" s="11">
        <f>IF($A21="","",IF(OR($B21="",$C21="",$D21="",$E21="",$F21="",$G21="",$H21="",$I21="",$K21="",$R21=""),"Conferir: preencher campos",IF(COUNTIF($A$4:$A$103,$A21)&gt;1,"Conferir: ID repetido",IF(COUNTIF($C$4:$C$103,$C21)&gt;1,"Conferir: referência repetida",IF($R21="Cancelado","Sem ação: cancelado",IF($R21="Em conferência","Conferir: status pendente",IF(OR($K21&gt;$J21,$P21&gt;'Parâmetros'!$B$4,$K21&gt;'Parâmetros'!$B$5),"Conferir: limite ou valor","OK")))))))</f>
        <v/>
      </c>
      <c r="U21">
        <f>IF('Parâmetros'!D21="","",'Parâmetros'!D21)</f>
        <v/>
      </c>
      <c r="V21">
        <f>IF('Parâmetros'!G21="","",'Parâmetros'!G21)</f>
        <v/>
      </c>
      <c r="W21">
        <f>IF('Parâmetros'!K21="","",'Parâmetros'!K21)</f>
        <v/>
      </c>
      <c r="X21">
        <f>IF('Parâmetros'!M21="","",'Parâmetros'!M21)</f>
        <v/>
      </c>
    </row>
    <row r="22">
      <c r="A22" s="14" t="n"/>
      <c r="B22" s="33" t="n"/>
      <c r="C22" s="14" t="n"/>
      <c r="D22" s="14" t="n"/>
      <c r="E22" s="14" t="n"/>
      <c r="F22" s="14" t="n"/>
      <c r="G22" s="16" t="n"/>
      <c r="H22" s="31">
        <f>IF($A22="","",IF($E22="","",IFERROR(VLOOKUP($E22,'Parâmetros'!$G$4:$I$13,2,FALSE),"")))</f>
        <v/>
      </c>
      <c r="I22" s="31">
        <f>IF($A22="","",IF($E22="","",IFERROR(VLOOKUP($E22,'Parâmetros'!$G$4:$I$13,3,FALSE),"")))</f>
        <v/>
      </c>
      <c r="J22" s="31">
        <f>IF(OR($A22="",$G22="",$H22=""),"",$G22*$H22)</f>
        <v/>
      </c>
      <c r="K22" s="34" t="n"/>
      <c r="L22" s="31">
        <f>IF(OR($A22="",$J22="",$K22=""),"",$J22-$K22)</f>
        <v/>
      </c>
      <c r="M22" s="31">
        <f>IF(OR($A22="",$G22="",$I22=""),"",$G22*$I22)</f>
        <v/>
      </c>
      <c r="N22" s="31">
        <f>IF(OR($A22="",$J22="",$M22=""),"",$J22-$M22)</f>
        <v/>
      </c>
      <c r="O22" s="31">
        <f>IF(OR($A22="",$L22="",$M22=""),"",$L22-$M22)</f>
        <v/>
      </c>
      <c r="P22" s="35">
        <f>IF($A22="","",IFERROR($K22/$J22,""))</f>
        <v/>
      </c>
      <c r="Q22" s="35">
        <f>IF($A22="","",IFERROR($K22/$N22,""))</f>
        <v/>
      </c>
      <c r="R22" s="19" t="n"/>
      <c r="S22" s="9">
        <f>IF($A22="","",IF(OR($B22="",$C22="",$D22="",$E22="",$F22="",$G22="",$H22="",$I22="",$K22="",$R22=""),"Conferir: preencher campos",IF(COUNTIF($A$4:$A$103,$A22)&gt;1,"Conferir: ID repetido",IF(COUNTIF($C$4:$C$103,$C22)&gt;1,"Conferir: referência repetida",IF($R22="Cancelado","Sem ação: cancelado",IF($R22="Em conferência","Conferir: status pendente",IF(OR($K22&gt;$J22,$P22&gt;'Parâmetros'!$B$4,$K22&gt;'Parâmetros'!$B$5),"Conferir: limite ou valor","OK")))))))</f>
        <v/>
      </c>
      <c r="U22">
        <f>IF('Parâmetros'!D22="","",'Parâmetros'!D22)</f>
        <v/>
      </c>
      <c r="V22">
        <f>IF('Parâmetros'!G22="","",'Parâmetros'!G22)</f>
        <v/>
      </c>
      <c r="W22">
        <f>IF('Parâmetros'!K22="","",'Parâmetros'!K22)</f>
        <v/>
      </c>
      <c r="X22">
        <f>IF('Parâmetros'!M22="","",'Parâmetros'!M22)</f>
        <v/>
      </c>
    </row>
    <row r="23">
      <c r="A23" s="14" t="n"/>
      <c r="B23" s="33" t="n"/>
      <c r="C23" s="14" t="n"/>
      <c r="D23" s="14" t="n"/>
      <c r="E23" s="14" t="n"/>
      <c r="F23" s="14" t="n"/>
      <c r="G23" s="16" t="n"/>
      <c r="H23" s="32">
        <f>IF($A23="","",IF($E23="","",IFERROR(VLOOKUP($E23,'Parâmetros'!$G$4:$I$13,2,FALSE),"")))</f>
        <v/>
      </c>
      <c r="I23" s="32">
        <f>IF($A23="","",IF($E23="","",IFERROR(VLOOKUP($E23,'Parâmetros'!$G$4:$I$13,3,FALSE),"")))</f>
        <v/>
      </c>
      <c r="J23" s="32">
        <f>IF(OR($A23="",$G23="",$H23=""),"",$G23*$H23)</f>
        <v/>
      </c>
      <c r="K23" s="34" t="n"/>
      <c r="L23" s="32">
        <f>IF(OR($A23="",$J23="",$K23=""),"",$J23-$K23)</f>
        <v/>
      </c>
      <c r="M23" s="32">
        <f>IF(OR($A23="",$G23="",$I23=""),"",$G23*$I23)</f>
        <v/>
      </c>
      <c r="N23" s="32">
        <f>IF(OR($A23="",$J23="",$M23=""),"",$J23-$M23)</f>
        <v/>
      </c>
      <c r="O23" s="32">
        <f>IF(OR($A23="",$L23="",$M23=""),"",$L23-$M23)</f>
        <v/>
      </c>
      <c r="P23" s="36">
        <f>IF($A23="","",IFERROR($K23/$J23,""))</f>
        <v/>
      </c>
      <c r="Q23" s="36">
        <f>IF($A23="","",IFERROR($K23/$N23,""))</f>
        <v/>
      </c>
      <c r="R23" s="19" t="n"/>
      <c r="S23" s="11">
        <f>IF($A23="","",IF(OR($B23="",$C23="",$D23="",$E23="",$F23="",$G23="",$H23="",$I23="",$K23="",$R23=""),"Conferir: preencher campos",IF(COUNTIF($A$4:$A$103,$A23)&gt;1,"Conferir: ID repetido",IF(COUNTIF($C$4:$C$103,$C23)&gt;1,"Conferir: referência repetida",IF($R23="Cancelado","Sem ação: cancelado",IF($R23="Em conferência","Conferir: status pendente",IF(OR($K23&gt;$J23,$P23&gt;'Parâmetros'!$B$4,$K23&gt;'Parâmetros'!$B$5),"Conferir: limite ou valor","OK")))))))</f>
        <v/>
      </c>
      <c r="U23">
        <f>IF('Parâmetros'!D23="","",'Parâmetros'!D23)</f>
        <v/>
      </c>
      <c r="V23">
        <f>IF('Parâmetros'!G23="","",'Parâmetros'!G23)</f>
        <v/>
      </c>
      <c r="W23">
        <f>IF('Parâmetros'!K23="","",'Parâmetros'!K23)</f>
        <v/>
      </c>
      <c r="X23">
        <f>IF('Parâmetros'!M23="","",'Parâmetros'!M23)</f>
        <v/>
      </c>
    </row>
    <row r="24">
      <c r="A24" s="14" t="n"/>
      <c r="B24" s="33" t="n"/>
      <c r="C24" s="14" t="n"/>
      <c r="D24" s="14" t="n"/>
      <c r="E24" s="14" t="n"/>
      <c r="F24" s="14" t="n"/>
      <c r="G24" s="16" t="n"/>
      <c r="H24" s="31">
        <f>IF($A24="","",IF($E24="","",IFERROR(VLOOKUP($E24,'Parâmetros'!$G$4:$I$13,2,FALSE),"")))</f>
        <v/>
      </c>
      <c r="I24" s="31">
        <f>IF($A24="","",IF($E24="","",IFERROR(VLOOKUP($E24,'Parâmetros'!$G$4:$I$13,3,FALSE),"")))</f>
        <v/>
      </c>
      <c r="J24" s="31">
        <f>IF(OR($A24="",$G24="",$H24=""),"",$G24*$H24)</f>
        <v/>
      </c>
      <c r="K24" s="34" t="n"/>
      <c r="L24" s="31">
        <f>IF(OR($A24="",$J24="",$K24=""),"",$J24-$K24)</f>
        <v/>
      </c>
      <c r="M24" s="31">
        <f>IF(OR($A24="",$G24="",$I24=""),"",$G24*$I24)</f>
        <v/>
      </c>
      <c r="N24" s="31">
        <f>IF(OR($A24="",$J24="",$M24=""),"",$J24-$M24)</f>
        <v/>
      </c>
      <c r="O24" s="31">
        <f>IF(OR($A24="",$L24="",$M24=""),"",$L24-$M24)</f>
        <v/>
      </c>
      <c r="P24" s="35">
        <f>IF($A24="","",IFERROR($K24/$J24,""))</f>
        <v/>
      </c>
      <c r="Q24" s="35">
        <f>IF($A24="","",IFERROR($K24/$N24,""))</f>
        <v/>
      </c>
      <c r="R24" s="19" t="n"/>
      <c r="S24" s="9">
        <f>IF($A24="","",IF(OR($B24="",$C24="",$D24="",$E24="",$F24="",$G24="",$H24="",$I24="",$K24="",$R24=""),"Conferir: preencher campos",IF(COUNTIF($A$4:$A$103,$A24)&gt;1,"Conferir: ID repetido",IF(COUNTIF($C$4:$C$103,$C24)&gt;1,"Conferir: referência repetida",IF($R24="Cancelado","Sem ação: cancelado",IF($R24="Em conferência","Conferir: status pendente",IF(OR($K24&gt;$J24,$P24&gt;'Parâmetros'!$B$4,$K24&gt;'Parâmetros'!$B$5),"Conferir: limite ou valor","OK")))))))</f>
        <v/>
      </c>
      <c r="U24">
        <f>IF('Parâmetros'!D24="","",'Parâmetros'!D24)</f>
        <v/>
      </c>
      <c r="V24">
        <f>IF('Parâmetros'!G24="","",'Parâmetros'!G24)</f>
        <v/>
      </c>
      <c r="W24">
        <f>IF('Parâmetros'!K24="","",'Parâmetros'!K24)</f>
        <v/>
      </c>
      <c r="X24">
        <f>IF('Parâmetros'!M24="","",'Parâmetros'!M24)</f>
        <v/>
      </c>
    </row>
    <row r="25">
      <c r="A25" s="14" t="n"/>
      <c r="B25" s="33" t="n"/>
      <c r="C25" s="14" t="n"/>
      <c r="D25" s="14" t="n"/>
      <c r="E25" s="14" t="n"/>
      <c r="F25" s="14" t="n"/>
      <c r="G25" s="16" t="n"/>
      <c r="H25" s="32">
        <f>IF($A25="","",IF($E25="","",IFERROR(VLOOKUP($E25,'Parâmetros'!$G$4:$I$13,2,FALSE),"")))</f>
        <v/>
      </c>
      <c r="I25" s="32">
        <f>IF($A25="","",IF($E25="","",IFERROR(VLOOKUP($E25,'Parâmetros'!$G$4:$I$13,3,FALSE),"")))</f>
        <v/>
      </c>
      <c r="J25" s="32">
        <f>IF(OR($A25="",$G25="",$H25=""),"",$G25*$H25)</f>
        <v/>
      </c>
      <c r="K25" s="34" t="n"/>
      <c r="L25" s="32">
        <f>IF(OR($A25="",$J25="",$K25=""),"",$J25-$K25)</f>
        <v/>
      </c>
      <c r="M25" s="32">
        <f>IF(OR($A25="",$G25="",$I25=""),"",$G25*$I25)</f>
        <v/>
      </c>
      <c r="N25" s="32">
        <f>IF(OR($A25="",$J25="",$M25=""),"",$J25-$M25)</f>
        <v/>
      </c>
      <c r="O25" s="32">
        <f>IF(OR($A25="",$L25="",$M25=""),"",$L25-$M25)</f>
        <v/>
      </c>
      <c r="P25" s="36">
        <f>IF($A25="","",IFERROR($K25/$J25,""))</f>
        <v/>
      </c>
      <c r="Q25" s="36">
        <f>IF($A25="","",IFERROR($K25/$N25,""))</f>
        <v/>
      </c>
      <c r="R25" s="19" t="n"/>
      <c r="S25" s="11">
        <f>IF($A25="","",IF(OR($B25="",$C25="",$D25="",$E25="",$F25="",$G25="",$H25="",$I25="",$K25="",$R25=""),"Conferir: preencher campos",IF(COUNTIF($A$4:$A$103,$A25)&gt;1,"Conferir: ID repetido",IF(COUNTIF($C$4:$C$103,$C25)&gt;1,"Conferir: referência repetida",IF($R25="Cancelado","Sem ação: cancelado",IF($R25="Em conferência","Conferir: status pendente",IF(OR($K25&gt;$J25,$P25&gt;'Parâmetros'!$B$4,$K25&gt;'Parâmetros'!$B$5),"Conferir: limite ou valor","OK")))))))</f>
        <v/>
      </c>
      <c r="U25">
        <f>IF('Parâmetros'!D25="","",'Parâmetros'!D25)</f>
        <v/>
      </c>
      <c r="V25">
        <f>IF('Parâmetros'!G25="","",'Parâmetros'!G25)</f>
        <v/>
      </c>
      <c r="W25">
        <f>IF('Parâmetros'!K25="","",'Parâmetros'!K25)</f>
        <v/>
      </c>
      <c r="X25">
        <f>IF('Parâmetros'!M25="","",'Parâmetros'!M25)</f>
        <v/>
      </c>
    </row>
    <row r="26">
      <c r="A26" s="14" t="n"/>
      <c r="B26" s="33" t="n"/>
      <c r="C26" s="14" t="n"/>
      <c r="D26" s="14" t="n"/>
      <c r="E26" s="14" t="n"/>
      <c r="F26" s="14" t="n"/>
      <c r="G26" s="16" t="n"/>
      <c r="H26" s="31">
        <f>IF($A26="","",IF($E26="","",IFERROR(VLOOKUP($E26,'Parâmetros'!$G$4:$I$13,2,FALSE),"")))</f>
        <v/>
      </c>
      <c r="I26" s="31">
        <f>IF($A26="","",IF($E26="","",IFERROR(VLOOKUP($E26,'Parâmetros'!$G$4:$I$13,3,FALSE),"")))</f>
        <v/>
      </c>
      <c r="J26" s="31">
        <f>IF(OR($A26="",$G26="",$H26=""),"",$G26*$H26)</f>
        <v/>
      </c>
      <c r="K26" s="34" t="n"/>
      <c r="L26" s="31">
        <f>IF(OR($A26="",$J26="",$K26=""),"",$J26-$K26)</f>
        <v/>
      </c>
      <c r="M26" s="31">
        <f>IF(OR($A26="",$G26="",$I26=""),"",$G26*$I26)</f>
        <v/>
      </c>
      <c r="N26" s="31">
        <f>IF(OR($A26="",$J26="",$M26=""),"",$J26-$M26)</f>
        <v/>
      </c>
      <c r="O26" s="31">
        <f>IF(OR($A26="",$L26="",$M26=""),"",$L26-$M26)</f>
        <v/>
      </c>
      <c r="P26" s="35">
        <f>IF($A26="","",IFERROR($K26/$J26,""))</f>
        <v/>
      </c>
      <c r="Q26" s="35">
        <f>IF($A26="","",IFERROR($K26/$N26,""))</f>
        <v/>
      </c>
      <c r="R26" s="19" t="n"/>
      <c r="S26" s="9">
        <f>IF($A26="","",IF(OR($B26="",$C26="",$D26="",$E26="",$F26="",$G26="",$H26="",$I26="",$K26="",$R26=""),"Conferir: preencher campos",IF(COUNTIF($A$4:$A$103,$A26)&gt;1,"Conferir: ID repetido",IF(COUNTIF($C$4:$C$103,$C26)&gt;1,"Conferir: referência repetida",IF($R26="Cancelado","Sem ação: cancelado",IF($R26="Em conferência","Conferir: status pendente",IF(OR($K26&gt;$J26,$P26&gt;'Parâmetros'!$B$4,$K26&gt;'Parâmetros'!$B$5),"Conferir: limite ou valor","OK")))))))</f>
        <v/>
      </c>
      <c r="U26">
        <f>IF('Parâmetros'!D26="","",'Parâmetros'!D26)</f>
        <v/>
      </c>
      <c r="V26">
        <f>IF('Parâmetros'!G26="","",'Parâmetros'!G26)</f>
        <v/>
      </c>
      <c r="W26">
        <f>IF('Parâmetros'!K26="","",'Parâmetros'!K26)</f>
        <v/>
      </c>
      <c r="X26">
        <f>IF('Parâmetros'!M26="","",'Parâmetros'!M26)</f>
        <v/>
      </c>
    </row>
    <row r="27">
      <c r="A27" s="14" t="n"/>
      <c r="B27" s="33" t="n"/>
      <c r="C27" s="14" t="n"/>
      <c r="D27" s="14" t="n"/>
      <c r="E27" s="14" t="n"/>
      <c r="F27" s="14" t="n"/>
      <c r="G27" s="16" t="n"/>
      <c r="H27" s="32">
        <f>IF($A27="","",IF($E27="","",IFERROR(VLOOKUP($E27,'Parâmetros'!$G$4:$I$13,2,FALSE),"")))</f>
        <v/>
      </c>
      <c r="I27" s="32">
        <f>IF($A27="","",IF($E27="","",IFERROR(VLOOKUP($E27,'Parâmetros'!$G$4:$I$13,3,FALSE),"")))</f>
        <v/>
      </c>
      <c r="J27" s="32">
        <f>IF(OR($A27="",$G27="",$H27=""),"",$G27*$H27)</f>
        <v/>
      </c>
      <c r="K27" s="34" t="n"/>
      <c r="L27" s="32">
        <f>IF(OR($A27="",$J27="",$K27=""),"",$J27-$K27)</f>
        <v/>
      </c>
      <c r="M27" s="32">
        <f>IF(OR($A27="",$G27="",$I27=""),"",$G27*$I27)</f>
        <v/>
      </c>
      <c r="N27" s="32">
        <f>IF(OR($A27="",$J27="",$M27=""),"",$J27-$M27)</f>
        <v/>
      </c>
      <c r="O27" s="32">
        <f>IF(OR($A27="",$L27="",$M27=""),"",$L27-$M27)</f>
        <v/>
      </c>
      <c r="P27" s="36">
        <f>IF($A27="","",IFERROR($K27/$J27,""))</f>
        <v/>
      </c>
      <c r="Q27" s="36">
        <f>IF($A27="","",IFERROR($K27/$N27,""))</f>
        <v/>
      </c>
      <c r="R27" s="19" t="n"/>
      <c r="S27" s="11">
        <f>IF($A27="","",IF(OR($B27="",$C27="",$D27="",$E27="",$F27="",$G27="",$H27="",$I27="",$K27="",$R27=""),"Conferir: preencher campos",IF(COUNTIF($A$4:$A$103,$A27)&gt;1,"Conferir: ID repetido",IF(COUNTIF($C$4:$C$103,$C27)&gt;1,"Conferir: referência repetida",IF($R27="Cancelado","Sem ação: cancelado",IF($R27="Em conferência","Conferir: status pendente",IF(OR($K27&gt;$J27,$P27&gt;'Parâmetros'!$B$4,$K27&gt;'Parâmetros'!$B$5),"Conferir: limite ou valor","OK")))))))</f>
        <v/>
      </c>
      <c r="U27">
        <f>IF('Parâmetros'!D27="","",'Parâmetros'!D27)</f>
        <v/>
      </c>
      <c r="V27">
        <f>IF('Parâmetros'!G27="","",'Parâmetros'!G27)</f>
        <v/>
      </c>
      <c r="W27">
        <f>IF('Parâmetros'!K27="","",'Parâmetros'!K27)</f>
        <v/>
      </c>
      <c r="X27">
        <f>IF('Parâmetros'!M27="","",'Parâmetros'!M27)</f>
        <v/>
      </c>
    </row>
    <row r="28">
      <c r="A28" s="14" t="n"/>
      <c r="B28" s="33" t="n"/>
      <c r="C28" s="14" t="n"/>
      <c r="D28" s="14" t="n"/>
      <c r="E28" s="14" t="n"/>
      <c r="F28" s="14" t="n"/>
      <c r="G28" s="16" t="n"/>
      <c r="H28" s="31">
        <f>IF($A28="","",IF($E28="","",IFERROR(VLOOKUP($E28,'Parâmetros'!$G$4:$I$13,2,FALSE),"")))</f>
        <v/>
      </c>
      <c r="I28" s="31">
        <f>IF($A28="","",IF($E28="","",IFERROR(VLOOKUP($E28,'Parâmetros'!$G$4:$I$13,3,FALSE),"")))</f>
        <v/>
      </c>
      <c r="J28" s="31">
        <f>IF(OR($A28="",$G28="",$H28=""),"",$G28*$H28)</f>
        <v/>
      </c>
      <c r="K28" s="34" t="n"/>
      <c r="L28" s="31">
        <f>IF(OR($A28="",$J28="",$K28=""),"",$J28-$K28)</f>
        <v/>
      </c>
      <c r="M28" s="31">
        <f>IF(OR($A28="",$G28="",$I28=""),"",$G28*$I28)</f>
        <v/>
      </c>
      <c r="N28" s="31">
        <f>IF(OR($A28="",$J28="",$M28=""),"",$J28-$M28)</f>
        <v/>
      </c>
      <c r="O28" s="31">
        <f>IF(OR($A28="",$L28="",$M28=""),"",$L28-$M28)</f>
        <v/>
      </c>
      <c r="P28" s="35">
        <f>IF($A28="","",IFERROR($K28/$J28,""))</f>
        <v/>
      </c>
      <c r="Q28" s="35">
        <f>IF($A28="","",IFERROR($K28/$N28,""))</f>
        <v/>
      </c>
      <c r="R28" s="19" t="n"/>
      <c r="S28" s="9">
        <f>IF($A28="","",IF(OR($B28="",$C28="",$D28="",$E28="",$F28="",$G28="",$H28="",$I28="",$K28="",$R28=""),"Conferir: preencher campos",IF(COUNTIF($A$4:$A$103,$A28)&gt;1,"Conferir: ID repetido",IF(COUNTIF($C$4:$C$103,$C28)&gt;1,"Conferir: referência repetida",IF($R28="Cancelado","Sem ação: cancelado",IF($R28="Em conferência","Conferir: status pendente",IF(OR($K28&gt;$J28,$P28&gt;'Parâmetros'!$B$4,$K28&gt;'Parâmetros'!$B$5),"Conferir: limite ou valor","OK")))))))</f>
        <v/>
      </c>
      <c r="U28">
        <f>IF('Parâmetros'!D28="","",'Parâmetros'!D28)</f>
        <v/>
      </c>
      <c r="V28">
        <f>IF('Parâmetros'!G28="","",'Parâmetros'!G28)</f>
        <v/>
      </c>
      <c r="W28">
        <f>IF('Parâmetros'!K28="","",'Parâmetros'!K28)</f>
        <v/>
      </c>
      <c r="X28">
        <f>IF('Parâmetros'!M28="","",'Parâmetros'!M28)</f>
        <v/>
      </c>
    </row>
    <row r="29">
      <c r="A29" s="14" t="n"/>
      <c r="B29" s="33" t="n"/>
      <c r="C29" s="14" t="n"/>
      <c r="D29" s="14" t="n"/>
      <c r="E29" s="14" t="n"/>
      <c r="F29" s="14" t="n"/>
      <c r="G29" s="16" t="n"/>
      <c r="H29" s="32">
        <f>IF($A29="","",IF($E29="","",IFERROR(VLOOKUP($E29,'Parâmetros'!$G$4:$I$13,2,FALSE),"")))</f>
        <v/>
      </c>
      <c r="I29" s="32">
        <f>IF($A29="","",IF($E29="","",IFERROR(VLOOKUP($E29,'Parâmetros'!$G$4:$I$13,3,FALSE),"")))</f>
        <v/>
      </c>
      <c r="J29" s="32">
        <f>IF(OR($A29="",$G29="",$H29=""),"",$G29*$H29)</f>
        <v/>
      </c>
      <c r="K29" s="34" t="n"/>
      <c r="L29" s="32">
        <f>IF(OR($A29="",$J29="",$K29=""),"",$J29-$K29)</f>
        <v/>
      </c>
      <c r="M29" s="32">
        <f>IF(OR($A29="",$G29="",$I29=""),"",$G29*$I29)</f>
        <v/>
      </c>
      <c r="N29" s="32">
        <f>IF(OR($A29="",$J29="",$M29=""),"",$J29-$M29)</f>
        <v/>
      </c>
      <c r="O29" s="32">
        <f>IF(OR($A29="",$L29="",$M29=""),"",$L29-$M29)</f>
        <v/>
      </c>
      <c r="P29" s="36">
        <f>IF($A29="","",IFERROR($K29/$J29,""))</f>
        <v/>
      </c>
      <c r="Q29" s="36">
        <f>IF($A29="","",IFERROR($K29/$N29,""))</f>
        <v/>
      </c>
      <c r="R29" s="19" t="n"/>
      <c r="S29" s="11">
        <f>IF($A29="","",IF(OR($B29="",$C29="",$D29="",$E29="",$F29="",$G29="",$H29="",$I29="",$K29="",$R29=""),"Conferir: preencher campos",IF(COUNTIF($A$4:$A$103,$A29)&gt;1,"Conferir: ID repetido",IF(COUNTIF($C$4:$C$103,$C29)&gt;1,"Conferir: referência repetida",IF($R29="Cancelado","Sem ação: cancelado",IF($R29="Em conferência","Conferir: status pendente",IF(OR($K29&gt;$J29,$P29&gt;'Parâmetros'!$B$4,$K29&gt;'Parâmetros'!$B$5),"Conferir: limite ou valor","OK")))))))</f>
        <v/>
      </c>
      <c r="U29">
        <f>IF('Parâmetros'!D29="","",'Parâmetros'!D29)</f>
        <v/>
      </c>
      <c r="V29">
        <f>IF('Parâmetros'!G29="","",'Parâmetros'!G29)</f>
        <v/>
      </c>
      <c r="W29">
        <f>IF('Parâmetros'!K29="","",'Parâmetros'!K29)</f>
        <v/>
      </c>
      <c r="X29">
        <f>IF('Parâmetros'!M29="","",'Parâmetros'!M29)</f>
        <v/>
      </c>
    </row>
    <row r="30">
      <c r="A30" s="14" t="n"/>
      <c r="B30" s="33" t="n"/>
      <c r="C30" s="14" t="n"/>
      <c r="D30" s="14" t="n"/>
      <c r="E30" s="14" t="n"/>
      <c r="F30" s="14" t="n"/>
      <c r="G30" s="16" t="n"/>
      <c r="H30" s="31">
        <f>IF($A30="","",IF($E30="","",IFERROR(VLOOKUP($E30,'Parâmetros'!$G$4:$I$13,2,FALSE),"")))</f>
        <v/>
      </c>
      <c r="I30" s="31">
        <f>IF($A30="","",IF($E30="","",IFERROR(VLOOKUP($E30,'Parâmetros'!$G$4:$I$13,3,FALSE),"")))</f>
        <v/>
      </c>
      <c r="J30" s="31">
        <f>IF(OR($A30="",$G30="",$H30=""),"",$G30*$H30)</f>
        <v/>
      </c>
      <c r="K30" s="34" t="n"/>
      <c r="L30" s="31">
        <f>IF(OR($A30="",$J30="",$K30=""),"",$J30-$K30)</f>
        <v/>
      </c>
      <c r="M30" s="31">
        <f>IF(OR($A30="",$G30="",$I30=""),"",$G30*$I30)</f>
        <v/>
      </c>
      <c r="N30" s="31">
        <f>IF(OR($A30="",$J30="",$M30=""),"",$J30-$M30)</f>
        <v/>
      </c>
      <c r="O30" s="31">
        <f>IF(OR($A30="",$L30="",$M30=""),"",$L30-$M30)</f>
        <v/>
      </c>
      <c r="P30" s="35">
        <f>IF($A30="","",IFERROR($K30/$J30,""))</f>
        <v/>
      </c>
      <c r="Q30" s="35">
        <f>IF($A30="","",IFERROR($K30/$N30,""))</f>
        <v/>
      </c>
      <c r="R30" s="19" t="n"/>
      <c r="S30" s="9">
        <f>IF($A30="","",IF(OR($B30="",$C30="",$D30="",$E30="",$F30="",$G30="",$H30="",$I30="",$K30="",$R30=""),"Conferir: preencher campos",IF(COUNTIF($A$4:$A$103,$A30)&gt;1,"Conferir: ID repetido",IF(COUNTIF($C$4:$C$103,$C30)&gt;1,"Conferir: referência repetida",IF($R30="Cancelado","Sem ação: cancelado",IF($R30="Em conferência","Conferir: status pendente",IF(OR($K30&gt;$J30,$P30&gt;'Parâmetros'!$B$4,$K30&gt;'Parâmetros'!$B$5),"Conferir: limite ou valor","OK")))))))</f>
        <v/>
      </c>
      <c r="U30">
        <f>IF('Parâmetros'!D30="","",'Parâmetros'!D30)</f>
        <v/>
      </c>
      <c r="V30">
        <f>IF('Parâmetros'!G30="","",'Parâmetros'!G30)</f>
        <v/>
      </c>
      <c r="W30">
        <f>IF('Parâmetros'!K30="","",'Parâmetros'!K30)</f>
        <v/>
      </c>
      <c r="X30">
        <f>IF('Parâmetros'!M30="","",'Parâmetros'!M30)</f>
        <v/>
      </c>
    </row>
    <row r="31">
      <c r="A31" s="14" t="n"/>
      <c r="B31" s="33" t="n"/>
      <c r="C31" s="14" t="n"/>
      <c r="D31" s="14" t="n"/>
      <c r="E31" s="14" t="n"/>
      <c r="F31" s="14" t="n"/>
      <c r="G31" s="16" t="n"/>
      <c r="H31" s="32">
        <f>IF($A31="","",IF($E31="","",IFERROR(VLOOKUP($E31,'Parâmetros'!$G$4:$I$13,2,FALSE),"")))</f>
        <v/>
      </c>
      <c r="I31" s="32">
        <f>IF($A31="","",IF($E31="","",IFERROR(VLOOKUP($E31,'Parâmetros'!$G$4:$I$13,3,FALSE),"")))</f>
        <v/>
      </c>
      <c r="J31" s="32">
        <f>IF(OR($A31="",$G31="",$H31=""),"",$G31*$H31)</f>
        <v/>
      </c>
      <c r="K31" s="34" t="n"/>
      <c r="L31" s="32">
        <f>IF(OR($A31="",$J31="",$K31=""),"",$J31-$K31)</f>
        <v/>
      </c>
      <c r="M31" s="32">
        <f>IF(OR($A31="",$G31="",$I31=""),"",$G31*$I31)</f>
        <v/>
      </c>
      <c r="N31" s="32">
        <f>IF(OR($A31="",$J31="",$M31=""),"",$J31-$M31)</f>
        <v/>
      </c>
      <c r="O31" s="32">
        <f>IF(OR($A31="",$L31="",$M31=""),"",$L31-$M31)</f>
        <v/>
      </c>
      <c r="P31" s="36">
        <f>IF($A31="","",IFERROR($K31/$J31,""))</f>
        <v/>
      </c>
      <c r="Q31" s="36">
        <f>IF($A31="","",IFERROR($K31/$N31,""))</f>
        <v/>
      </c>
      <c r="R31" s="19" t="n"/>
      <c r="S31" s="11">
        <f>IF($A31="","",IF(OR($B31="",$C31="",$D31="",$E31="",$F31="",$G31="",$H31="",$I31="",$K31="",$R31=""),"Conferir: preencher campos",IF(COUNTIF($A$4:$A$103,$A31)&gt;1,"Conferir: ID repetido",IF(COUNTIF($C$4:$C$103,$C31)&gt;1,"Conferir: referência repetida",IF($R31="Cancelado","Sem ação: cancelado",IF($R31="Em conferência","Conferir: status pendente",IF(OR($K31&gt;$J31,$P31&gt;'Parâmetros'!$B$4,$K31&gt;'Parâmetros'!$B$5),"Conferir: limite ou valor","OK")))))))</f>
        <v/>
      </c>
      <c r="U31">
        <f>IF('Parâmetros'!D31="","",'Parâmetros'!D31)</f>
        <v/>
      </c>
      <c r="V31">
        <f>IF('Parâmetros'!G31="","",'Parâmetros'!G31)</f>
        <v/>
      </c>
      <c r="W31">
        <f>IF('Parâmetros'!K31="","",'Parâmetros'!K31)</f>
        <v/>
      </c>
      <c r="X31">
        <f>IF('Parâmetros'!M31="","",'Parâmetros'!M31)</f>
        <v/>
      </c>
    </row>
    <row r="32">
      <c r="A32" s="14" t="n"/>
      <c r="B32" s="33" t="n"/>
      <c r="C32" s="14" t="n"/>
      <c r="D32" s="14" t="n"/>
      <c r="E32" s="14" t="n"/>
      <c r="F32" s="14" t="n"/>
      <c r="G32" s="16" t="n"/>
      <c r="H32" s="31">
        <f>IF($A32="","",IF($E32="","",IFERROR(VLOOKUP($E32,'Parâmetros'!$G$4:$I$13,2,FALSE),"")))</f>
        <v/>
      </c>
      <c r="I32" s="31">
        <f>IF($A32="","",IF($E32="","",IFERROR(VLOOKUP($E32,'Parâmetros'!$G$4:$I$13,3,FALSE),"")))</f>
        <v/>
      </c>
      <c r="J32" s="31">
        <f>IF(OR($A32="",$G32="",$H32=""),"",$G32*$H32)</f>
        <v/>
      </c>
      <c r="K32" s="34" t="n"/>
      <c r="L32" s="31">
        <f>IF(OR($A32="",$J32="",$K32=""),"",$J32-$K32)</f>
        <v/>
      </c>
      <c r="M32" s="31">
        <f>IF(OR($A32="",$G32="",$I32=""),"",$G32*$I32)</f>
        <v/>
      </c>
      <c r="N32" s="31">
        <f>IF(OR($A32="",$J32="",$M32=""),"",$J32-$M32)</f>
        <v/>
      </c>
      <c r="O32" s="31">
        <f>IF(OR($A32="",$L32="",$M32=""),"",$L32-$M32)</f>
        <v/>
      </c>
      <c r="P32" s="35">
        <f>IF($A32="","",IFERROR($K32/$J32,""))</f>
        <v/>
      </c>
      <c r="Q32" s="35">
        <f>IF($A32="","",IFERROR($K32/$N32,""))</f>
        <v/>
      </c>
      <c r="R32" s="19" t="n"/>
      <c r="S32" s="9">
        <f>IF($A32="","",IF(OR($B32="",$C32="",$D32="",$E32="",$F32="",$G32="",$H32="",$I32="",$K32="",$R32=""),"Conferir: preencher campos",IF(COUNTIF($A$4:$A$103,$A32)&gt;1,"Conferir: ID repetido",IF(COUNTIF($C$4:$C$103,$C32)&gt;1,"Conferir: referência repetida",IF($R32="Cancelado","Sem ação: cancelado",IF($R32="Em conferência","Conferir: status pendente",IF(OR($K32&gt;$J32,$P32&gt;'Parâmetros'!$B$4,$K32&gt;'Parâmetros'!$B$5),"Conferir: limite ou valor","OK")))))))</f>
        <v/>
      </c>
      <c r="U32">
        <f>IF('Parâmetros'!D32="","",'Parâmetros'!D32)</f>
        <v/>
      </c>
      <c r="V32">
        <f>IF('Parâmetros'!G32="","",'Parâmetros'!G32)</f>
        <v/>
      </c>
      <c r="W32">
        <f>IF('Parâmetros'!K32="","",'Parâmetros'!K32)</f>
        <v/>
      </c>
      <c r="X32">
        <f>IF('Parâmetros'!M32="","",'Parâmetros'!M32)</f>
        <v/>
      </c>
    </row>
    <row r="33">
      <c r="A33" s="14" t="n"/>
      <c r="B33" s="33" t="n"/>
      <c r="C33" s="14" t="n"/>
      <c r="D33" s="14" t="n"/>
      <c r="E33" s="14" t="n"/>
      <c r="F33" s="14" t="n"/>
      <c r="G33" s="16" t="n"/>
      <c r="H33" s="32">
        <f>IF($A33="","",IF($E33="","",IFERROR(VLOOKUP($E33,'Parâmetros'!$G$4:$I$13,2,FALSE),"")))</f>
        <v/>
      </c>
      <c r="I33" s="32">
        <f>IF($A33="","",IF($E33="","",IFERROR(VLOOKUP($E33,'Parâmetros'!$G$4:$I$13,3,FALSE),"")))</f>
        <v/>
      </c>
      <c r="J33" s="32">
        <f>IF(OR($A33="",$G33="",$H33=""),"",$G33*$H33)</f>
        <v/>
      </c>
      <c r="K33" s="34" t="n"/>
      <c r="L33" s="32">
        <f>IF(OR($A33="",$J33="",$K33=""),"",$J33-$K33)</f>
        <v/>
      </c>
      <c r="M33" s="32">
        <f>IF(OR($A33="",$G33="",$I33=""),"",$G33*$I33)</f>
        <v/>
      </c>
      <c r="N33" s="32">
        <f>IF(OR($A33="",$J33="",$M33=""),"",$J33-$M33)</f>
        <v/>
      </c>
      <c r="O33" s="32">
        <f>IF(OR($A33="",$L33="",$M33=""),"",$L33-$M33)</f>
        <v/>
      </c>
      <c r="P33" s="36">
        <f>IF($A33="","",IFERROR($K33/$J33,""))</f>
        <v/>
      </c>
      <c r="Q33" s="36">
        <f>IF($A33="","",IFERROR($K33/$N33,""))</f>
        <v/>
      </c>
      <c r="R33" s="19" t="n"/>
      <c r="S33" s="11">
        <f>IF($A33="","",IF(OR($B33="",$C33="",$D33="",$E33="",$F33="",$G33="",$H33="",$I33="",$K33="",$R33=""),"Conferir: preencher campos",IF(COUNTIF($A$4:$A$103,$A33)&gt;1,"Conferir: ID repetido",IF(COUNTIF($C$4:$C$103,$C33)&gt;1,"Conferir: referência repetida",IF($R33="Cancelado","Sem ação: cancelado",IF($R33="Em conferência","Conferir: status pendente",IF(OR($K33&gt;$J33,$P33&gt;'Parâmetros'!$B$4,$K33&gt;'Parâmetros'!$B$5),"Conferir: limite ou valor","OK")))))))</f>
        <v/>
      </c>
      <c r="U33">
        <f>IF('Parâmetros'!D33="","",'Parâmetros'!D33)</f>
        <v/>
      </c>
      <c r="V33">
        <f>IF('Parâmetros'!G33="","",'Parâmetros'!G33)</f>
        <v/>
      </c>
      <c r="W33">
        <f>IF('Parâmetros'!K33="","",'Parâmetros'!K33)</f>
        <v/>
      </c>
      <c r="X33">
        <f>IF('Parâmetros'!M33="","",'Parâmetros'!M33)</f>
        <v/>
      </c>
    </row>
    <row r="34">
      <c r="A34" s="14" t="n"/>
      <c r="B34" s="33" t="n"/>
      <c r="C34" s="14" t="n"/>
      <c r="D34" s="14" t="n"/>
      <c r="E34" s="14" t="n"/>
      <c r="F34" s="14" t="n"/>
      <c r="G34" s="16" t="n"/>
      <c r="H34" s="31">
        <f>IF($A34="","",IF($E34="","",IFERROR(VLOOKUP($E34,'Parâmetros'!$G$4:$I$13,2,FALSE),"")))</f>
        <v/>
      </c>
      <c r="I34" s="31">
        <f>IF($A34="","",IF($E34="","",IFERROR(VLOOKUP($E34,'Parâmetros'!$G$4:$I$13,3,FALSE),"")))</f>
        <v/>
      </c>
      <c r="J34" s="31">
        <f>IF(OR($A34="",$G34="",$H34=""),"",$G34*$H34)</f>
        <v/>
      </c>
      <c r="K34" s="34" t="n"/>
      <c r="L34" s="31">
        <f>IF(OR($A34="",$J34="",$K34=""),"",$J34-$K34)</f>
        <v/>
      </c>
      <c r="M34" s="31">
        <f>IF(OR($A34="",$G34="",$I34=""),"",$G34*$I34)</f>
        <v/>
      </c>
      <c r="N34" s="31">
        <f>IF(OR($A34="",$J34="",$M34=""),"",$J34-$M34)</f>
        <v/>
      </c>
      <c r="O34" s="31">
        <f>IF(OR($A34="",$L34="",$M34=""),"",$L34-$M34)</f>
        <v/>
      </c>
      <c r="P34" s="35">
        <f>IF($A34="","",IFERROR($K34/$J34,""))</f>
        <v/>
      </c>
      <c r="Q34" s="35">
        <f>IF($A34="","",IFERROR($K34/$N34,""))</f>
        <v/>
      </c>
      <c r="R34" s="19" t="n"/>
      <c r="S34" s="9">
        <f>IF($A34="","",IF(OR($B34="",$C34="",$D34="",$E34="",$F34="",$G34="",$H34="",$I34="",$K34="",$R34=""),"Conferir: preencher campos",IF(COUNTIF($A$4:$A$103,$A34)&gt;1,"Conferir: ID repetido",IF(COUNTIF($C$4:$C$103,$C34)&gt;1,"Conferir: referência repetida",IF($R34="Cancelado","Sem ação: cancelado",IF($R34="Em conferência","Conferir: status pendente",IF(OR($K34&gt;$J34,$P34&gt;'Parâmetros'!$B$4,$K34&gt;'Parâmetros'!$B$5),"Conferir: limite ou valor","OK")))))))</f>
        <v/>
      </c>
      <c r="U34">
        <f>IF('Parâmetros'!D34="","",'Parâmetros'!D34)</f>
        <v/>
      </c>
      <c r="V34">
        <f>IF('Parâmetros'!G34="","",'Parâmetros'!G34)</f>
        <v/>
      </c>
      <c r="W34">
        <f>IF('Parâmetros'!K34="","",'Parâmetros'!K34)</f>
        <v/>
      </c>
      <c r="X34">
        <f>IF('Parâmetros'!M34="","",'Parâmetros'!M34)</f>
        <v/>
      </c>
    </row>
    <row r="35">
      <c r="A35" s="14" t="n"/>
      <c r="B35" s="33" t="n"/>
      <c r="C35" s="14" t="n"/>
      <c r="D35" s="14" t="n"/>
      <c r="E35" s="14" t="n"/>
      <c r="F35" s="14" t="n"/>
      <c r="G35" s="16" t="n"/>
      <c r="H35" s="32">
        <f>IF($A35="","",IF($E35="","",IFERROR(VLOOKUP($E35,'Parâmetros'!$G$4:$I$13,2,FALSE),"")))</f>
        <v/>
      </c>
      <c r="I35" s="32">
        <f>IF($A35="","",IF($E35="","",IFERROR(VLOOKUP($E35,'Parâmetros'!$G$4:$I$13,3,FALSE),"")))</f>
        <v/>
      </c>
      <c r="J35" s="32">
        <f>IF(OR($A35="",$G35="",$H35=""),"",$G35*$H35)</f>
        <v/>
      </c>
      <c r="K35" s="34" t="n"/>
      <c r="L35" s="32">
        <f>IF(OR($A35="",$J35="",$K35=""),"",$J35-$K35)</f>
        <v/>
      </c>
      <c r="M35" s="32">
        <f>IF(OR($A35="",$G35="",$I35=""),"",$G35*$I35)</f>
        <v/>
      </c>
      <c r="N35" s="32">
        <f>IF(OR($A35="",$J35="",$M35=""),"",$J35-$M35)</f>
        <v/>
      </c>
      <c r="O35" s="32">
        <f>IF(OR($A35="",$L35="",$M35=""),"",$L35-$M35)</f>
        <v/>
      </c>
      <c r="P35" s="36">
        <f>IF($A35="","",IFERROR($K35/$J35,""))</f>
        <v/>
      </c>
      <c r="Q35" s="36">
        <f>IF($A35="","",IFERROR($K35/$N35,""))</f>
        <v/>
      </c>
      <c r="R35" s="19" t="n"/>
      <c r="S35" s="11">
        <f>IF($A35="","",IF(OR($B35="",$C35="",$D35="",$E35="",$F35="",$G35="",$H35="",$I35="",$K35="",$R35=""),"Conferir: preencher campos",IF(COUNTIF($A$4:$A$103,$A35)&gt;1,"Conferir: ID repetido",IF(COUNTIF($C$4:$C$103,$C35)&gt;1,"Conferir: referência repetida",IF($R35="Cancelado","Sem ação: cancelado",IF($R35="Em conferência","Conferir: status pendente",IF(OR($K35&gt;$J35,$P35&gt;'Parâmetros'!$B$4,$K35&gt;'Parâmetros'!$B$5),"Conferir: limite ou valor","OK")))))))</f>
        <v/>
      </c>
      <c r="U35">
        <f>IF('Parâmetros'!D35="","",'Parâmetros'!D35)</f>
        <v/>
      </c>
      <c r="V35">
        <f>IF('Parâmetros'!G35="","",'Parâmetros'!G35)</f>
        <v/>
      </c>
      <c r="W35">
        <f>IF('Parâmetros'!K35="","",'Parâmetros'!K35)</f>
        <v/>
      </c>
      <c r="X35">
        <f>IF('Parâmetros'!M35="","",'Parâmetros'!M35)</f>
        <v/>
      </c>
    </row>
    <row r="36">
      <c r="A36" s="14" t="n"/>
      <c r="B36" s="33" t="n"/>
      <c r="C36" s="14" t="n"/>
      <c r="D36" s="14" t="n"/>
      <c r="E36" s="14" t="n"/>
      <c r="F36" s="14" t="n"/>
      <c r="G36" s="16" t="n"/>
      <c r="H36" s="31">
        <f>IF($A36="","",IF($E36="","",IFERROR(VLOOKUP($E36,'Parâmetros'!$G$4:$I$13,2,FALSE),"")))</f>
        <v/>
      </c>
      <c r="I36" s="31">
        <f>IF($A36="","",IF($E36="","",IFERROR(VLOOKUP($E36,'Parâmetros'!$G$4:$I$13,3,FALSE),"")))</f>
        <v/>
      </c>
      <c r="J36" s="31">
        <f>IF(OR($A36="",$G36="",$H36=""),"",$G36*$H36)</f>
        <v/>
      </c>
      <c r="K36" s="34" t="n"/>
      <c r="L36" s="31">
        <f>IF(OR($A36="",$J36="",$K36=""),"",$J36-$K36)</f>
        <v/>
      </c>
      <c r="M36" s="31">
        <f>IF(OR($A36="",$G36="",$I36=""),"",$G36*$I36)</f>
        <v/>
      </c>
      <c r="N36" s="31">
        <f>IF(OR($A36="",$J36="",$M36=""),"",$J36-$M36)</f>
        <v/>
      </c>
      <c r="O36" s="31">
        <f>IF(OR($A36="",$L36="",$M36=""),"",$L36-$M36)</f>
        <v/>
      </c>
      <c r="P36" s="35">
        <f>IF($A36="","",IFERROR($K36/$J36,""))</f>
        <v/>
      </c>
      <c r="Q36" s="35">
        <f>IF($A36="","",IFERROR($K36/$N36,""))</f>
        <v/>
      </c>
      <c r="R36" s="19" t="n"/>
      <c r="S36" s="9">
        <f>IF($A36="","",IF(OR($B36="",$C36="",$D36="",$E36="",$F36="",$G36="",$H36="",$I36="",$K36="",$R36=""),"Conferir: preencher campos",IF(COUNTIF($A$4:$A$103,$A36)&gt;1,"Conferir: ID repetido",IF(COUNTIF($C$4:$C$103,$C36)&gt;1,"Conferir: referência repetida",IF($R36="Cancelado","Sem ação: cancelado",IF($R36="Em conferência","Conferir: status pendente",IF(OR($K36&gt;$J36,$P36&gt;'Parâmetros'!$B$4,$K36&gt;'Parâmetros'!$B$5),"Conferir: limite ou valor","OK")))))))</f>
        <v/>
      </c>
      <c r="U36">
        <f>IF('Parâmetros'!D36="","",'Parâmetros'!D36)</f>
        <v/>
      </c>
      <c r="V36">
        <f>IF('Parâmetros'!G36="","",'Parâmetros'!G36)</f>
        <v/>
      </c>
      <c r="W36">
        <f>IF('Parâmetros'!K36="","",'Parâmetros'!K36)</f>
        <v/>
      </c>
      <c r="X36">
        <f>IF('Parâmetros'!M36="","",'Parâmetros'!M36)</f>
        <v/>
      </c>
    </row>
    <row r="37">
      <c r="A37" s="14" t="n"/>
      <c r="B37" s="33" t="n"/>
      <c r="C37" s="14" t="n"/>
      <c r="D37" s="14" t="n"/>
      <c r="E37" s="14" t="n"/>
      <c r="F37" s="14" t="n"/>
      <c r="G37" s="16" t="n"/>
      <c r="H37" s="32">
        <f>IF($A37="","",IF($E37="","",IFERROR(VLOOKUP($E37,'Parâmetros'!$G$4:$I$13,2,FALSE),"")))</f>
        <v/>
      </c>
      <c r="I37" s="32">
        <f>IF($A37="","",IF($E37="","",IFERROR(VLOOKUP($E37,'Parâmetros'!$G$4:$I$13,3,FALSE),"")))</f>
        <v/>
      </c>
      <c r="J37" s="32">
        <f>IF(OR($A37="",$G37="",$H37=""),"",$G37*$H37)</f>
        <v/>
      </c>
      <c r="K37" s="34" t="n"/>
      <c r="L37" s="32">
        <f>IF(OR($A37="",$J37="",$K37=""),"",$J37-$K37)</f>
        <v/>
      </c>
      <c r="M37" s="32">
        <f>IF(OR($A37="",$G37="",$I37=""),"",$G37*$I37)</f>
        <v/>
      </c>
      <c r="N37" s="32">
        <f>IF(OR($A37="",$J37="",$M37=""),"",$J37-$M37)</f>
        <v/>
      </c>
      <c r="O37" s="32">
        <f>IF(OR($A37="",$L37="",$M37=""),"",$L37-$M37)</f>
        <v/>
      </c>
      <c r="P37" s="36">
        <f>IF($A37="","",IFERROR($K37/$J37,""))</f>
        <v/>
      </c>
      <c r="Q37" s="36">
        <f>IF($A37="","",IFERROR($K37/$N37,""))</f>
        <v/>
      </c>
      <c r="R37" s="19" t="n"/>
      <c r="S37" s="11">
        <f>IF($A37="","",IF(OR($B37="",$C37="",$D37="",$E37="",$F37="",$G37="",$H37="",$I37="",$K37="",$R37=""),"Conferir: preencher campos",IF(COUNTIF($A$4:$A$103,$A37)&gt;1,"Conferir: ID repetido",IF(COUNTIF($C$4:$C$103,$C37)&gt;1,"Conferir: referência repetida",IF($R37="Cancelado","Sem ação: cancelado",IF($R37="Em conferência","Conferir: status pendente",IF(OR($K37&gt;$J37,$P37&gt;'Parâmetros'!$B$4,$K37&gt;'Parâmetros'!$B$5),"Conferir: limite ou valor","OK")))))))</f>
        <v/>
      </c>
      <c r="U37">
        <f>IF('Parâmetros'!D37="","",'Parâmetros'!D37)</f>
        <v/>
      </c>
      <c r="V37">
        <f>IF('Parâmetros'!G37="","",'Parâmetros'!G37)</f>
        <v/>
      </c>
      <c r="W37">
        <f>IF('Parâmetros'!K37="","",'Parâmetros'!K37)</f>
        <v/>
      </c>
      <c r="X37">
        <f>IF('Parâmetros'!M37="","",'Parâmetros'!M37)</f>
        <v/>
      </c>
    </row>
    <row r="38">
      <c r="A38" s="14" t="n"/>
      <c r="B38" s="33" t="n"/>
      <c r="C38" s="14" t="n"/>
      <c r="D38" s="14" t="n"/>
      <c r="E38" s="14" t="n"/>
      <c r="F38" s="14" t="n"/>
      <c r="G38" s="16" t="n"/>
      <c r="H38" s="31">
        <f>IF($A38="","",IF($E38="","",IFERROR(VLOOKUP($E38,'Parâmetros'!$G$4:$I$13,2,FALSE),"")))</f>
        <v/>
      </c>
      <c r="I38" s="31">
        <f>IF($A38="","",IF($E38="","",IFERROR(VLOOKUP($E38,'Parâmetros'!$G$4:$I$13,3,FALSE),"")))</f>
        <v/>
      </c>
      <c r="J38" s="31">
        <f>IF(OR($A38="",$G38="",$H38=""),"",$G38*$H38)</f>
        <v/>
      </c>
      <c r="K38" s="34" t="n"/>
      <c r="L38" s="31">
        <f>IF(OR($A38="",$J38="",$K38=""),"",$J38-$K38)</f>
        <v/>
      </c>
      <c r="M38" s="31">
        <f>IF(OR($A38="",$G38="",$I38=""),"",$G38*$I38)</f>
        <v/>
      </c>
      <c r="N38" s="31">
        <f>IF(OR($A38="",$J38="",$M38=""),"",$J38-$M38)</f>
        <v/>
      </c>
      <c r="O38" s="31">
        <f>IF(OR($A38="",$L38="",$M38=""),"",$L38-$M38)</f>
        <v/>
      </c>
      <c r="P38" s="35">
        <f>IF($A38="","",IFERROR($K38/$J38,""))</f>
        <v/>
      </c>
      <c r="Q38" s="35">
        <f>IF($A38="","",IFERROR($K38/$N38,""))</f>
        <v/>
      </c>
      <c r="R38" s="19" t="n"/>
      <c r="S38" s="9">
        <f>IF($A38="","",IF(OR($B38="",$C38="",$D38="",$E38="",$F38="",$G38="",$H38="",$I38="",$K38="",$R38=""),"Conferir: preencher campos",IF(COUNTIF($A$4:$A$103,$A38)&gt;1,"Conferir: ID repetido",IF(COUNTIF($C$4:$C$103,$C38)&gt;1,"Conferir: referência repetida",IF($R38="Cancelado","Sem ação: cancelado",IF($R38="Em conferência","Conferir: status pendente",IF(OR($K38&gt;$J38,$P38&gt;'Parâmetros'!$B$4,$K38&gt;'Parâmetros'!$B$5),"Conferir: limite ou valor","OK")))))))</f>
        <v/>
      </c>
      <c r="U38">
        <f>IF('Parâmetros'!D38="","",'Parâmetros'!D38)</f>
        <v/>
      </c>
      <c r="V38">
        <f>IF('Parâmetros'!G38="","",'Parâmetros'!G38)</f>
        <v/>
      </c>
      <c r="W38">
        <f>IF('Parâmetros'!K38="","",'Parâmetros'!K38)</f>
        <v/>
      </c>
      <c r="X38">
        <f>IF('Parâmetros'!M38="","",'Parâmetros'!M38)</f>
        <v/>
      </c>
    </row>
    <row r="39">
      <c r="A39" s="14" t="n"/>
      <c r="B39" s="33" t="n"/>
      <c r="C39" s="14" t="n"/>
      <c r="D39" s="14" t="n"/>
      <c r="E39" s="14" t="n"/>
      <c r="F39" s="14" t="n"/>
      <c r="G39" s="16" t="n"/>
      <c r="H39" s="32">
        <f>IF($A39="","",IF($E39="","",IFERROR(VLOOKUP($E39,'Parâmetros'!$G$4:$I$13,2,FALSE),"")))</f>
        <v/>
      </c>
      <c r="I39" s="32">
        <f>IF($A39="","",IF($E39="","",IFERROR(VLOOKUP($E39,'Parâmetros'!$G$4:$I$13,3,FALSE),"")))</f>
        <v/>
      </c>
      <c r="J39" s="32">
        <f>IF(OR($A39="",$G39="",$H39=""),"",$G39*$H39)</f>
        <v/>
      </c>
      <c r="K39" s="34" t="n"/>
      <c r="L39" s="32">
        <f>IF(OR($A39="",$J39="",$K39=""),"",$J39-$K39)</f>
        <v/>
      </c>
      <c r="M39" s="32">
        <f>IF(OR($A39="",$G39="",$I39=""),"",$G39*$I39)</f>
        <v/>
      </c>
      <c r="N39" s="32">
        <f>IF(OR($A39="",$J39="",$M39=""),"",$J39-$M39)</f>
        <v/>
      </c>
      <c r="O39" s="32">
        <f>IF(OR($A39="",$L39="",$M39=""),"",$L39-$M39)</f>
        <v/>
      </c>
      <c r="P39" s="36">
        <f>IF($A39="","",IFERROR($K39/$J39,""))</f>
        <v/>
      </c>
      <c r="Q39" s="36">
        <f>IF($A39="","",IFERROR($K39/$N39,""))</f>
        <v/>
      </c>
      <c r="R39" s="19" t="n"/>
      <c r="S39" s="11">
        <f>IF($A39="","",IF(OR($B39="",$C39="",$D39="",$E39="",$F39="",$G39="",$H39="",$I39="",$K39="",$R39=""),"Conferir: preencher campos",IF(COUNTIF($A$4:$A$103,$A39)&gt;1,"Conferir: ID repetido",IF(COUNTIF($C$4:$C$103,$C39)&gt;1,"Conferir: referência repetida",IF($R39="Cancelado","Sem ação: cancelado",IF($R39="Em conferência","Conferir: status pendente",IF(OR($K39&gt;$J39,$P39&gt;'Parâmetros'!$B$4,$K39&gt;'Parâmetros'!$B$5),"Conferir: limite ou valor","OK")))))))</f>
        <v/>
      </c>
      <c r="U39">
        <f>IF('Parâmetros'!D39="","",'Parâmetros'!D39)</f>
        <v/>
      </c>
      <c r="V39">
        <f>IF('Parâmetros'!G39="","",'Parâmetros'!G39)</f>
        <v/>
      </c>
      <c r="W39">
        <f>IF('Parâmetros'!K39="","",'Parâmetros'!K39)</f>
        <v/>
      </c>
      <c r="X39">
        <f>IF('Parâmetros'!M39="","",'Parâmetros'!M39)</f>
        <v/>
      </c>
    </row>
    <row r="40">
      <c r="A40" s="14" t="n"/>
      <c r="B40" s="33" t="n"/>
      <c r="C40" s="14" t="n"/>
      <c r="D40" s="14" t="n"/>
      <c r="E40" s="14" t="n"/>
      <c r="F40" s="14" t="n"/>
      <c r="G40" s="16" t="n"/>
      <c r="H40" s="31">
        <f>IF($A40="","",IF($E40="","",IFERROR(VLOOKUP($E40,'Parâmetros'!$G$4:$I$13,2,FALSE),"")))</f>
        <v/>
      </c>
      <c r="I40" s="31">
        <f>IF($A40="","",IF($E40="","",IFERROR(VLOOKUP($E40,'Parâmetros'!$G$4:$I$13,3,FALSE),"")))</f>
        <v/>
      </c>
      <c r="J40" s="31">
        <f>IF(OR($A40="",$G40="",$H40=""),"",$G40*$H40)</f>
        <v/>
      </c>
      <c r="K40" s="34" t="n"/>
      <c r="L40" s="31">
        <f>IF(OR($A40="",$J40="",$K40=""),"",$J40-$K40)</f>
        <v/>
      </c>
      <c r="M40" s="31">
        <f>IF(OR($A40="",$G40="",$I40=""),"",$G40*$I40)</f>
        <v/>
      </c>
      <c r="N40" s="31">
        <f>IF(OR($A40="",$J40="",$M40=""),"",$J40-$M40)</f>
        <v/>
      </c>
      <c r="O40" s="31">
        <f>IF(OR($A40="",$L40="",$M40=""),"",$L40-$M40)</f>
        <v/>
      </c>
      <c r="P40" s="35">
        <f>IF($A40="","",IFERROR($K40/$J40,""))</f>
        <v/>
      </c>
      <c r="Q40" s="35">
        <f>IF($A40="","",IFERROR($K40/$N40,""))</f>
        <v/>
      </c>
      <c r="R40" s="19" t="n"/>
      <c r="S40" s="9">
        <f>IF($A40="","",IF(OR($B40="",$C40="",$D40="",$E40="",$F40="",$G40="",$H40="",$I40="",$K40="",$R40=""),"Conferir: preencher campos",IF(COUNTIF($A$4:$A$103,$A40)&gt;1,"Conferir: ID repetido",IF(COUNTIF($C$4:$C$103,$C40)&gt;1,"Conferir: referência repetida",IF($R40="Cancelado","Sem ação: cancelado",IF($R40="Em conferência","Conferir: status pendente",IF(OR($K40&gt;$J40,$P40&gt;'Parâmetros'!$B$4,$K40&gt;'Parâmetros'!$B$5),"Conferir: limite ou valor","OK")))))))</f>
        <v/>
      </c>
      <c r="U40">
        <f>IF('Parâmetros'!D40="","",'Parâmetros'!D40)</f>
        <v/>
      </c>
      <c r="V40">
        <f>IF('Parâmetros'!G40="","",'Parâmetros'!G40)</f>
        <v/>
      </c>
      <c r="W40">
        <f>IF('Parâmetros'!K40="","",'Parâmetros'!K40)</f>
        <v/>
      </c>
      <c r="X40">
        <f>IF('Parâmetros'!M40="","",'Parâmetros'!M40)</f>
        <v/>
      </c>
    </row>
    <row r="41">
      <c r="A41" s="14" t="n"/>
      <c r="B41" s="33" t="n"/>
      <c r="C41" s="14" t="n"/>
      <c r="D41" s="14" t="n"/>
      <c r="E41" s="14" t="n"/>
      <c r="F41" s="14" t="n"/>
      <c r="G41" s="16" t="n"/>
      <c r="H41" s="32">
        <f>IF($A41="","",IF($E41="","",IFERROR(VLOOKUP($E41,'Parâmetros'!$G$4:$I$13,2,FALSE),"")))</f>
        <v/>
      </c>
      <c r="I41" s="32">
        <f>IF($A41="","",IF($E41="","",IFERROR(VLOOKUP($E41,'Parâmetros'!$G$4:$I$13,3,FALSE),"")))</f>
        <v/>
      </c>
      <c r="J41" s="32">
        <f>IF(OR($A41="",$G41="",$H41=""),"",$G41*$H41)</f>
        <v/>
      </c>
      <c r="K41" s="34" t="n"/>
      <c r="L41" s="32">
        <f>IF(OR($A41="",$J41="",$K41=""),"",$J41-$K41)</f>
        <v/>
      </c>
      <c r="M41" s="32">
        <f>IF(OR($A41="",$G41="",$I41=""),"",$G41*$I41)</f>
        <v/>
      </c>
      <c r="N41" s="32">
        <f>IF(OR($A41="",$J41="",$M41=""),"",$J41-$M41)</f>
        <v/>
      </c>
      <c r="O41" s="32">
        <f>IF(OR($A41="",$L41="",$M41=""),"",$L41-$M41)</f>
        <v/>
      </c>
      <c r="P41" s="36">
        <f>IF($A41="","",IFERROR($K41/$J41,""))</f>
        <v/>
      </c>
      <c r="Q41" s="36">
        <f>IF($A41="","",IFERROR($K41/$N41,""))</f>
        <v/>
      </c>
      <c r="R41" s="19" t="n"/>
      <c r="S41" s="11">
        <f>IF($A41="","",IF(OR($B41="",$C41="",$D41="",$E41="",$F41="",$G41="",$H41="",$I41="",$K41="",$R41=""),"Conferir: preencher campos",IF(COUNTIF($A$4:$A$103,$A41)&gt;1,"Conferir: ID repetido",IF(COUNTIF($C$4:$C$103,$C41)&gt;1,"Conferir: referência repetida",IF($R41="Cancelado","Sem ação: cancelado",IF($R41="Em conferência","Conferir: status pendente",IF(OR($K41&gt;$J41,$P41&gt;'Parâmetros'!$B$4,$K41&gt;'Parâmetros'!$B$5),"Conferir: limite ou valor","OK")))))))</f>
        <v/>
      </c>
      <c r="U41">
        <f>IF('Parâmetros'!D41="","",'Parâmetros'!D41)</f>
        <v/>
      </c>
      <c r="V41">
        <f>IF('Parâmetros'!G41="","",'Parâmetros'!G41)</f>
        <v/>
      </c>
      <c r="W41">
        <f>IF('Parâmetros'!K41="","",'Parâmetros'!K41)</f>
        <v/>
      </c>
      <c r="X41">
        <f>IF('Parâmetros'!M41="","",'Parâmetros'!M41)</f>
        <v/>
      </c>
    </row>
    <row r="42">
      <c r="A42" s="14" t="n"/>
      <c r="B42" s="33" t="n"/>
      <c r="C42" s="14" t="n"/>
      <c r="D42" s="14" t="n"/>
      <c r="E42" s="14" t="n"/>
      <c r="F42" s="14" t="n"/>
      <c r="G42" s="16" t="n"/>
      <c r="H42" s="31">
        <f>IF($A42="","",IF($E42="","",IFERROR(VLOOKUP($E42,'Parâmetros'!$G$4:$I$13,2,FALSE),"")))</f>
        <v/>
      </c>
      <c r="I42" s="31">
        <f>IF($A42="","",IF($E42="","",IFERROR(VLOOKUP($E42,'Parâmetros'!$G$4:$I$13,3,FALSE),"")))</f>
        <v/>
      </c>
      <c r="J42" s="31">
        <f>IF(OR($A42="",$G42="",$H42=""),"",$G42*$H42)</f>
        <v/>
      </c>
      <c r="K42" s="34" t="n"/>
      <c r="L42" s="31">
        <f>IF(OR($A42="",$J42="",$K42=""),"",$J42-$K42)</f>
        <v/>
      </c>
      <c r="M42" s="31">
        <f>IF(OR($A42="",$G42="",$I42=""),"",$G42*$I42)</f>
        <v/>
      </c>
      <c r="N42" s="31">
        <f>IF(OR($A42="",$J42="",$M42=""),"",$J42-$M42)</f>
        <v/>
      </c>
      <c r="O42" s="31">
        <f>IF(OR($A42="",$L42="",$M42=""),"",$L42-$M42)</f>
        <v/>
      </c>
      <c r="P42" s="35">
        <f>IF($A42="","",IFERROR($K42/$J42,""))</f>
        <v/>
      </c>
      <c r="Q42" s="35">
        <f>IF($A42="","",IFERROR($K42/$N42,""))</f>
        <v/>
      </c>
      <c r="R42" s="19" t="n"/>
      <c r="S42" s="9">
        <f>IF($A42="","",IF(OR($B42="",$C42="",$D42="",$E42="",$F42="",$G42="",$H42="",$I42="",$K42="",$R42=""),"Conferir: preencher campos",IF(COUNTIF($A$4:$A$103,$A42)&gt;1,"Conferir: ID repetido",IF(COUNTIF($C$4:$C$103,$C42)&gt;1,"Conferir: referência repetida",IF($R42="Cancelado","Sem ação: cancelado",IF($R42="Em conferência","Conferir: status pendente",IF(OR($K42&gt;$J42,$P42&gt;'Parâmetros'!$B$4,$K42&gt;'Parâmetros'!$B$5),"Conferir: limite ou valor","OK")))))))</f>
        <v/>
      </c>
      <c r="U42">
        <f>IF('Parâmetros'!D42="","",'Parâmetros'!D42)</f>
        <v/>
      </c>
      <c r="V42">
        <f>IF('Parâmetros'!G42="","",'Parâmetros'!G42)</f>
        <v/>
      </c>
      <c r="W42">
        <f>IF('Parâmetros'!K42="","",'Parâmetros'!K42)</f>
        <v/>
      </c>
      <c r="X42">
        <f>IF('Parâmetros'!M42="","",'Parâmetros'!M42)</f>
        <v/>
      </c>
    </row>
    <row r="43">
      <c r="A43" s="14" t="n"/>
      <c r="B43" s="33" t="n"/>
      <c r="C43" s="14" t="n"/>
      <c r="D43" s="14" t="n"/>
      <c r="E43" s="14" t="n"/>
      <c r="F43" s="14" t="n"/>
      <c r="G43" s="16" t="n"/>
      <c r="H43" s="32">
        <f>IF($A43="","",IF($E43="","",IFERROR(VLOOKUP($E43,'Parâmetros'!$G$4:$I$13,2,FALSE),"")))</f>
        <v/>
      </c>
      <c r="I43" s="32">
        <f>IF($A43="","",IF($E43="","",IFERROR(VLOOKUP($E43,'Parâmetros'!$G$4:$I$13,3,FALSE),"")))</f>
        <v/>
      </c>
      <c r="J43" s="32">
        <f>IF(OR($A43="",$G43="",$H43=""),"",$G43*$H43)</f>
        <v/>
      </c>
      <c r="K43" s="34" t="n"/>
      <c r="L43" s="32">
        <f>IF(OR($A43="",$J43="",$K43=""),"",$J43-$K43)</f>
        <v/>
      </c>
      <c r="M43" s="32">
        <f>IF(OR($A43="",$G43="",$I43=""),"",$G43*$I43)</f>
        <v/>
      </c>
      <c r="N43" s="32">
        <f>IF(OR($A43="",$J43="",$M43=""),"",$J43-$M43)</f>
        <v/>
      </c>
      <c r="O43" s="32">
        <f>IF(OR($A43="",$L43="",$M43=""),"",$L43-$M43)</f>
        <v/>
      </c>
      <c r="P43" s="36">
        <f>IF($A43="","",IFERROR($K43/$J43,""))</f>
        <v/>
      </c>
      <c r="Q43" s="36">
        <f>IF($A43="","",IFERROR($K43/$N43,""))</f>
        <v/>
      </c>
      <c r="R43" s="19" t="n"/>
      <c r="S43" s="11">
        <f>IF($A43="","",IF(OR($B43="",$C43="",$D43="",$E43="",$F43="",$G43="",$H43="",$I43="",$K43="",$R43=""),"Conferir: preencher campos",IF(COUNTIF($A$4:$A$103,$A43)&gt;1,"Conferir: ID repetido",IF(COUNTIF($C$4:$C$103,$C43)&gt;1,"Conferir: referência repetida",IF($R43="Cancelado","Sem ação: cancelado",IF($R43="Em conferência","Conferir: status pendente",IF(OR($K43&gt;$J43,$P43&gt;'Parâmetros'!$B$4,$K43&gt;'Parâmetros'!$B$5),"Conferir: limite ou valor","OK")))))))</f>
        <v/>
      </c>
      <c r="U43">
        <f>IF('Parâmetros'!D43="","",'Parâmetros'!D43)</f>
        <v/>
      </c>
      <c r="V43">
        <f>IF('Parâmetros'!G43="","",'Parâmetros'!G43)</f>
        <v/>
      </c>
      <c r="W43">
        <f>IF('Parâmetros'!K43="","",'Parâmetros'!K43)</f>
        <v/>
      </c>
      <c r="X43">
        <f>IF('Parâmetros'!M43="","",'Parâmetros'!M43)</f>
        <v/>
      </c>
    </row>
    <row r="44">
      <c r="A44" s="14" t="n"/>
      <c r="B44" s="33" t="n"/>
      <c r="C44" s="14" t="n"/>
      <c r="D44" s="14" t="n"/>
      <c r="E44" s="14" t="n"/>
      <c r="F44" s="14" t="n"/>
      <c r="G44" s="16" t="n"/>
      <c r="H44" s="31">
        <f>IF($A44="","",IF($E44="","",IFERROR(VLOOKUP($E44,'Parâmetros'!$G$4:$I$13,2,FALSE),"")))</f>
        <v/>
      </c>
      <c r="I44" s="31">
        <f>IF($A44="","",IF($E44="","",IFERROR(VLOOKUP($E44,'Parâmetros'!$G$4:$I$13,3,FALSE),"")))</f>
        <v/>
      </c>
      <c r="J44" s="31">
        <f>IF(OR($A44="",$G44="",$H44=""),"",$G44*$H44)</f>
        <v/>
      </c>
      <c r="K44" s="34" t="n"/>
      <c r="L44" s="31">
        <f>IF(OR($A44="",$J44="",$K44=""),"",$J44-$K44)</f>
        <v/>
      </c>
      <c r="M44" s="31">
        <f>IF(OR($A44="",$G44="",$I44=""),"",$G44*$I44)</f>
        <v/>
      </c>
      <c r="N44" s="31">
        <f>IF(OR($A44="",$J44="",$M44=""),"",$J44-$M44)</f>
        <v/>
      </c>
      <c r="O44" s="31">
        <f>IF(OR($A44="",$L44="",$M44=""),"",$L44-$M44)</f>
        <v/>
      </c>
      <c r="P44" s="35">
        <f>IF($A44="","",IFERROR($K44/$J44,""))</f>
        <v/>
      </c>
      <c r="Q44" s="35">
        <f>IF($A44="","",IFERROR($K44/$N44,""))</f>
        <v/>
      </c>
      <c r="R44" s="19" t="n"/>
      <c r="S44" s="9">
        <f>IF($A44="","",IF(OR($B44="",$C44="",$D44="",$E44="",$F44="",$G44="",$H44="",$I44="",$K44="",$R44=""),"Conferir: preencher campos",IF(COUNTIF($A$4:$A$103,$A44)&gt;1,"Conferir: ID repetido",IF(COUNTIF($C$4:$C$103,$C44)&gt;1,"Conferir: referência repetida",IF($R44="Cancelado","Sem ação: cancelado",IF($R44="Em conferência","Conferir: status pendente",IF(OR($K44&gt;$J44,$P44&gt;'Parâmetros'!$B$4,$K44&gt;'Parâmetros'!$B$5),"Conferir: limite ou valor","OK")))))))</f>
        <v/>
      </c>
      <c r="U44">
        <f>IF('Parâmetros'!D44="","",'Parâmetros'!D44)</f>
        <v/>
      </c>
      <c r="V44">
        <f>IF('Parâmetros'!G44="","",'Parâmetros'!G44)</f>
        <v/>
      </c>
      <c r="W44">
        <f>IF('Parâmetros'!K44="","",'Parâmetros'!K44)</f>
        <v/>
      </c>
      <c r="X44">
        <f>IF('Parâmetros'!M44="","",'Parâmetros'!M44)</f>
        <v/>
      </c>
    </row>
    <row r="45">
      <c r="A45" s="14" t="n"/>
      <c r="B45" s="33" t="n"/>
      <c r="C45" s="14" t="n"/>
      <c r="D45" s="14" t="n"/>
      <c r="E45" s="14" t="n"/>
      <c r="F45" s="14" t="n"/>
      <c r="G45" s="16" t="n"/>
      <c r="H45" s="32">
        <f>IF($A45="","",IF($E45="","",IFERROR(VLOOKUP($E45,'Parâmetros'!$G$4:$I$13,2,FALSE),"")))</f>
        <v/>
      </c>
      <c r="I45" s="32">
        <f>IF($A45="","",IF($E45="","",IFERROR(VLOOKUP($E45,'Parâmetros'!$G$4:$I$13,3,FALSE),"")))</f>
        <v/>
      </c>
      <c r="J45" s="32">
        <f>IF(OR($A45="",$G45="",$H45=""),"",$G45*$H45)</f>
        <v/>
      </c>
      <c r="K45" s="34" t="n"/>
      <c r="L45" s="32">
        <f>IF(OR($A45="",$J45="",$K45=""),"",$J45-$K45)</f>
        <v/>
      </c>
      <c r="M45" s="32">
        <f>IF(OR($A45="",$G45="",$I45=""),"",$G45*$I45)</f>
        <v/>
      </c>
      <c r="N45" s="32">
        <f>IF(OR($A45="",$J45="",$M45=""),"",$J45-$M45)</f>
        <v/>
      </c>
      <c r="O45" s="32">
        <f>IF(OR($A45="",$L45="",$M45=""),"",$L45-$M45)</f>
        <v/>
      </c>
      <c r="P45" s="36">
        <f>IF($A45="","",IFERROR($K45/$J45,""))</f>
        <v/>
      </c>
      <c r="Q45" s="36">
        <f>IF($A45="","",IFERROR($K45/$N45,""))</f>
        <v/>
      </c>
      <c r="R45" s="19" t="n"/>
      <c r="S45" s="11">
        <f>IF($A45="","",IF(OR($B45="",$C45="",$D45="",$E45="",$F45="",$G45="",$H45="",$I45="",$K45="",$R45=""),"Conferir: preencher campos",IF(COUNTIF($A$4:$A$103,$A45)&gt;1,"Conferir: ID repetido",IF(COUNTIF($C$4:$C$103,$C45)&gt;1,"Conferir: referência repetida",IF($R45="Cancelado","Sem ação: cancelado",IF($R45="Em conferência","Conferir: status pendente",IF(OR($K45&gt;$J45,$P45&gt;'Parâmetros'!$B$4,$K45&gt;'Parâmetros'!$B$5),"Conferir: limite ou valor","OK")))))))</f>
        <v/>
      </c>
      <c r="U45">
        <f>IF('Parâmetros'!D45="","",'Parâmetros'!D45)</f>
        <v/>
      </c>
      <c r="V45">
        <f>IF('Parâmetros'!G45="","",'Parâmetros'!G45)</f>
        <v/>
      </c>
      <c r="W45">
        <f>IF('Parâmetros'!K45="","",'Parâmetros'!K45)</f>
        <v/>
      </c>
      <c r="X45">
        <f>IF('Parâmetros'!M45="","",'Parâmetros'!M45)</f>
        <v/>
      </c>
    </row>
    <row r="46">
      <c r="A46" s="14" t="n"/>
      <c r="B46" s="33" t="n"/>
      <c r="C46" s="14" t="n"/>
      <c r="D46" s="14" t="n"/>
      <c r="E46" s="14" t="n"/>
      <c r="F46" s="14" t="n"/>
      <c r="G46" s="16" t="n"/>
      <c r="H46" s="31">
        <f>IF($A46="","",IF($E46="","",IFERROR(VLOOKUP($E46,'Parâmetros'!$G$4:$I$13,2,FALSE),"")))</f>
        <v/>
      </c>
      <c r="I46" s="31">
        <f>IF($A46="","",IF($E46="","",IFERROR(VLOOKUP($E46,'Parâmetros'!$G$4:$I$13,3,FALSE),"")))</f>
        <v/>
      </c>
      <c r="J46" s="31">
        <f>IF(OR($A46="",$G46="",$H46=""),"",$G46*$H46)</f>
        <v/>
      </c>
      <c r="K46" s="34" t="n"/>
      <c r="L46" s="31">
        <f>IF(OR($A46="",$J46="",$K46=""),"",$J46-$K46)</f>
        <v/>
      </c>
      <c r="M46" s="31">
        <f>IF(OR($A46="",$G46="",$I46=""),"",$G46*$I46)</f>
        <v/>
      </c>
      <c r="N46" s="31">
        <f>IF(OR($A46="",$J46="",$M46=""),"",$J46-$M46)</f>
        <v/>
      </c>
      <c r="O46" s="31">
        <f>IF(OR($A46="",$L46="",$M46=""),"",$L46-$M46)</f>
        <v/>
      </c>
      <c r="P46" s="35">
        <f>IF($A46="","",IFERROR($K46/$J46,""))</f>
        <v/>
      </c>
      <c r="Q46" s="35">
        <f>IF($A46="","",IFERROR($K46/$N46,""))</f>
        <v/>
      </c>
      <c r="R46" s="19" t="n"/>
      <c r="S46" s="9">
        <f>IF($A46="","",IF(OR($B46="",$C46="",$D46="",$E46="",$F46="",$G46="",$H46="",$I46="",$K46="",$R46=""),"Conferir: preencher campos",IF(COUNTIF($A$4:$A$103,$A46)&gt;1,"Conferir: ID repetido",IF(COUNTIF($C$4:$C$103,$C46)&gt;1,"Conferir: referência repetida",IF($R46="Cancelado","Sem ação: cancelado",IF($R46="Em conferência","Conferir: status pendente",IF(OR($K46&gt;$J46,$P46&gt;'Parâmetros'!$B$4,$K46&gt;'Parâmetros'!$B$5),"Conferir: limite ou valor","OK")))))))</f>
        <v/>
      </c>
      <c r="U46">
        <f>IF('Parâmetros'!D46="","",'Parâmetros'!D46)</f>
        <v/>
      </c>
      <c r="V46">
        <f>IF('Parâmetros'!G46="","",'Parâmetros'!G46)</f>
        <v/>
      </c>
      <c r="W46">
        <f>IF('Parâmetros'!K46="","",'Parâmetros'!K46)</f>
        <v/>
      </c>
      <c r="X46">
        <f>IF('Parâmetros'!M46="","",'Parâmetros'!M46)</f>
        <v/>
      </c>
    </row>
    <row r="47">
      <c r="A47" s="14" t="n"/>
      <c r="B47" s="33" t="n"/>
      <c r="C47" s="14" t="n"/>
      <c r="D47" s="14" t="n"/>
      <c r="E47" s="14" t="n"/>
      <c r="F47" s="14" t="n"/>
      <c r="G47" s="16" t="n"/>
      <c r="H47" s="32">
        <f>IF($A47="","",IF($E47="","",IFERROR(VLOOKUP($E47,'Parâmetros'!$G$4:$I$13,2,FALSE),"")))</f>
        <v/>
      </c>
      <c r="I47" s="32">
        <f>IF($A47="","",IF($E47="","",IFERROR(VLOOKUP($E47,'Parâmetros'!$G$4:$I$13,3,FALSE),"")))</f>
        <v/>
      </c>
      <c r="J47" s="32">
        <f>IF(OR($A47="",$G47="",$H47=""),"",$G47*$H47)</f>
        <v/>
      </c>
      <c r="K47" s="34" t="n"/>
      <c r="L47" s="32">
        <f>IF(OR($A47="",$J47="",$K47=""),"",$J47-$K47)</f>
        <v/>
      </c>
      <c r="M47" s="32">
        <f>IF(OR($A47="",$G47="",$I47=""),"",$G47*$I47)</f>
        <v/>
      </c>
      <c r="N47" s="32">
        <f>IF(OR($A47="",$J47="",$M47=""),"",$J47-$M47)</f>
        <v/>
      </c>
      <c r="O47" s="32">
        <f>IF(OR($A47="",$L47="",$M47=""),"",$L47-$M47)</f>
        <v/>
      </c>
      <c r="P47" s="36">
        <f>IF($A47="","",IFERROR($K47/$J47,""))</f>
        <v/>
      </c>
      <c r="Q47" s="36">
        <f>IF($A47="","",IFERROR($K47/$N47,""))</f>
        <v/>
      </c>
      <c r="R47" s="19" t="n"/>
      <c r="S47" s="11">
        <f>IF($A47="","",IF(OR($B47="",$C47="",$D47="",$E47="",$F47="",$G47="",$H47="",$I47="",$K47="",$R47=""),"Conferir: preencher campos",IF(COUNTIF($A$4:$A$103,$A47)&gt;1,"Conferir: ID repetido",IF(COUNTIF($C$4:$C$103,$C47)&gt;1,"Conferir: referência repetida",IF($R47="Cancelado","Sem ação: cancelado",IF($R47="Em conferência","Conferir: status pendente",IF(OR($K47&gt;$J47,$P47&gt;'Parâmetros'!$B$4,$K47&gt;'Parâmetros'!$B$5),"Conferir: limite ou valor","OK")))))))</f>
        <v/>
      </c>
      <c r="U47">
        <f>IF('Parâmetros'!D47="","",'Parâmetros'!D47)</f>
        <v/>
      </c>
      <c r="V47">
        <f>IF('Parâmetros'!G47="","",'Parâmetros'!G47)</f>
        <v/>
      </c>
      <c r="W47">
        <f>IF('Parâmetros'!K47="","",'Parâmetros'!K47)</f>
        <v/>
      </c>
      <c r="X47">
        <f>IF('Parâmetros'!M47="","",'Parâmetros'!M47)</f>
        <v/>
      </c>
    </row>
    <row r="48">
      <c r="A48" s="14" t="n"/>
      <c r="B48" s="33" t="n"/>
      <c r="C48" s="14" t="n"/>
      <c r="D48" s="14" t="n"/>
      <c r="E48" s="14" t="n"/>
      <c r="F48" s="14" t="n"/>
      <c r="G48" s="16" t="n"/>
      <c r="H48" s="31">
        <f>IF($A48="","",IF($E48="","",IFERROR(VLOOKUP($E48,'Parâmetros'!$G$4:$I$13,2,FALSE),"")))</f>
        <v/>
      </c>
      <c r="I48" s="31">
        <f>IF($A48="","",IF($E48="","",IFERROR(VLOOKUP($E48,'Parâmetros'!$G$4:$I$13,3,FALSE),"")))</f>
        <v/>
      </c>
      <c r="J48" s="31">
        <f>IF(OR($A48="",$G48="",$H48=""),"",$G48*$H48)</f>
        <v/>
      </c>
      <c r="K48" s="34" t="n"/>
      <c r="L48" s="31">
        <f>IF(OR($A48="",$J48="",$K48=""),"",$J48-$K48)</f>
        <v/>
      </c>
      <c r="M48" s="31">
        <f>IF(OR($A48="",$G48="",$I48=""),"",$G48*$I48)</f>
        <v/>
      </c>
      <c r="N48" s="31">
        <f>IF(OR($A48="",$J48="",$M48=""),"",$J48-$M48)</f>
        <v/>
      </c>
      <c r="O48" s="31">
        <f>IF(OR($A48="",$L48="",$M48=""),"",$L48-$M48)</f>
        <v/>
      </c>
      <c r="P48" s="35">
        <f>IF($A48="","",IFERROR($K48/$J48,""))</f>
        <v/>
      </c>
      <c r="Q48" s="35">
        <f>IF($A48="","",IFERROR($K48/$N48,""))</f>
        <v/>
      </c>
      <c r="R48" s="19" t="n"/>
      <c r="S48" s="9">
        <f>IF($A48="","",IF(OR($B48="",$C48="",$D48="",$E48="",$F48="",$G48="",$H48="",$I48="",$K48="",$R48=""),"Conferir: preencher campos",IF(COUNTIF($A$4:$A$103,$A48)&gt;1,"Conferir: ID repetido",IF(COUNTIF($C$4:$C$103,$C48)&gt;1,"Conferir: referência repetida",IF($R48="Cancelado","Sem ação: cancelado",IF($R48="Em conferência","Conferir: status pendente",IF(OR($K48&gt;$J48,$P48&gt;'Parâmetros'!$B$4,$K48&gt;'Parâmetros'!$B$5),"Conferir: limite ou valor","OK")))))))</f>
        <v/>
      </c>
      <c r="U48">
        <f>IF('Parâmetros'!D48="","",'Parâmetros'!D48)</f>
        <v/>
      </c>
      <c r="V48">
        <f>IF('Parâmetros'!G48="","",'Parâmetros'!G48)</f>
        <v/>
      </c>
      <c r="W48">
        <f>IF('Parâmetros'!K48="","",'Parâmetros'!K48)</f>
        <v/>
      </c>
      <c r="X48">
        <f>IF('Parâmetros'!M48="","",'Parâmetros'!M48)</f>
        <v/>
      </c>
    </row>
    <row r="49">
      <c r="A49" s="14" t="n"/>
      <c r="B49" s="33" t="n"/>
      <c r="C49" s="14" t="n"/>
      <c r="D49" s="14" t="n"/>
      <c r="E49" s="14" t="n"/>
      <c r="F49" s="14" t="n"/>
      <c r="G49" s="16" t="n"/>
      <c r="H49" s="32">
        <f>IF($A49="","",IF($E49="","",IFERROR(VLOOKUP($E49,'Parâmetros'!$G$4:$I$13,2,FALSE),"")))</f>
        <v/>
      </c>
      <c r="I49" s="32">
        <f>IF($A49="","",IF($E49="","",IFERROR(VLOOKUP($E49,'Parâmetros'!$G$4:$I$13,3,FALSE),"")))</f>
        <v/>
      </c>
      <c r="J49" s="32">
        <f>IF(OR($A49="",$G49="",$H49=""),"",$G49*$H49)</f>
        <v/>
      </c>
      <c r="K49" s="34" t="n"/>
      <c r="L49" s="32">
        <f>IF(OR($A49="",$J49="",$K49=""),"",$J49-$K49)</f>
        <v/>
      </c>
      <c r="M49" s="32">
        <f>IF(OR($A49="",$G49="",$I49=""),"",$G49*$I49)</f>
        <v/>
      </c>
      <c r="N49" s="32">
        <f>IF(OR($A49="",$J49="",$M49=""),"",$J49-$M49)</f>
        <v/>
      </c>
      <c r="O49" s="32">
        <f>IF(OR($A49="",$L49="",$M49=""),"",$L49-$M49)</f>
        <v/>
      </c>
      <c r="P49" s="36">
        <f>IF($A49="","",IFERROR($K49/$J49,""))</f>
        <v/>
      </c>
      <c r="Q49" s="36">
        <f>IF($A49="","",IFERROR($K49/$N49,""))</f>
        <v/>
      </c>
      <c r="R49" s="19" t="n"/>
      <c r="S49" s="11">
        <f>IF($A49="","",IF(OR($B49="",$C49="",$D49="",$E49="",$F49="",$G49="",$H49="",$I49="",$K49="",$R49=""),"Conferir: preencher campos",IF(COUNTIF($A$4:$A$103,$A49)&gt;1,"Conferir: ID repetido",IF(COUNTIF($C$4:$C$103,$C49)&gt;1,"Conferir: referência repetida",IF($R49="Cancelado","Sem ação: cancelado",IF($R49="Em conferência","Conferir: status pendente",IF(OR($K49&gt;$J49,$P49&gt;'Parâmetros'!$B$4,$K49&gt;'Parâmetros'!$B$5),"Conferir: limite ou valor","OK")))))))</f>
        <v/>
      </c>
      <c r="U49">
        <f>IF('Parâmetros'!D49="","",'Parâmetros'!D49)</f>
        <v/>
      </c>
      <c r="V49">
        <f>IF('Parâmetros'!G49="","",'Parâmetros'!G49)</f>
        <v/>
      </c>
      <c r="W49">
        <f>IF('Parâmetros'!K49="","",'Parâmetros'!K49)</f>
        <v/>
      </c>
      <c r="X49">
        <f>IF('Parâmetros'!M49="","",'Parâmetros'!M49)</f>
        <v/>
      </c>
    </row>
    <row r="50">
      <c r="A50" s="14" t="n"/>
      <c r="B50" s="33" t="n"/>
      <c r="C50" s="14" t="n"/>
      <c r="D50" s="14" t="n"/>
      <c r="E50" s="14" t="n"/>
      <c r="F50" s="14" t="n"/>
      <c r="G50" s="16" t="n"/>
      <c r="H50" s="31">
        <f>IF($A50="","",IF($E50="","",IFERROR(VLOOKUP($E50,'Parâmetros'!$G$4:$I$13,2,FALSE),"")))</f>
        <v/>
      </c>
      <c r="I50" s="31">
        <f>IF($A50="","",IF($E50="","",IFERROR(VLOOKUP($E50,'Parâmetros'!$G$4:$I$13,3,FALSE),"")))</f>
        <v/>
      </c>
      <c r="J50" s="31">
        <f>IF(OR($A50="",$G50="",$H50=""),"",$G50*$H50)</f>
        <v/>
      </c>
      <c r="K50" s="34" t="n"/>
      <c r="L50" s="31">
        <f>IF(OR($A50="",$J50="",$K50=""),"",$J50-$K50)</f>
        <v/>
      </c>
      <c r="M50" s="31">
        <f>IF(OR($A50="",$G50="",$I50=""),"",$G50*$I50)</f>
        <v/>
      </c>
      <c r="N50" s="31">
        <f>IF(OR($A50="",$J50="",$M50=""),"",$J50-$M50)</f>
        <v/>
      </c>
      <c r="O50" s="31">
        <f>IF(OR($A50="",$L50="",$M50=""),"",$L50-$M50)</f>
        <v/>
      </c>
      <c r="P50" s="35">
        <f>IF($A50="","",IFERROR($K50/$J50,""))</f>
        <v/>
      </c>
      <c r="Q50" s="35">
        <f>IF($A50="","",IFERROR($K50/$N50,""))</f>
        <v/>
      </c>
      <c r="R50" s="19" t="n"/>
      <c r="S50" s="9">
        <f>IF($A50="","",IF(OR($B50="",$C50="",$D50="",$E50="",$F50="",$G50="",$H50="",$I50="",$K50="",$R50=""),"Conferir: preencher campos",IF(COUNTIF($A$4:$A$103,$A50)&gt;1,"Conferir: ID repetido",IF(COUNTIF($C$4:$C$103,$C50)&gt;1,"Conferir: referência repetida",IF($R50="Cancelado","Sem ação: cancelado",IF($R50="Em conferência","Conferir: status pendente",IF(OR($K50&gt;$J50,$P50&gt;'Parâmetros'!$B$4,$K50&gt;'Parâmetros'!$B$5),"Conferir: limite ou valor","OK")))))))</f>
        <v/>
      </c>
      <c r="U50">
        <f>IF('Parâmetros'!D50="","",'Parâmetros'!D50)</f>
        <v/>
      </c>
      <c r="V50">
        <f>IF('Parâmetros'!G50="","",'Parâmetros'!G50)</f>
        <v/>
      </c>
      <c r="W50">
        <f>IF('Parâmetros'!K50="","",'Parâmetros'!K50)</f>
        <v/>
      </c>
      <c r="X50">
        <f>IF('Parâmetros'!M50="","",'Parâmetros'!M50)</f>
        <v/>
      </c>
    </row>
    <row r="51">
      <c r="A51" s="14" t="n"/>
      <c r="B51" s="33" t="n"/>
      <c r="C51" s="14" t="n"/>
      <c r="D51" s="14" t="n"/>
      <c r="E51" s="14" t="n"/>
      <c r="F51" s="14" t="n"/>
      <c r="G51" s="16" t="n"/>
      <c r="H51" s="32">
        <f>IF($A51="","",IF($E51="","",IFERROR(VLOOKUP($E51,'Parâmetros'!$G$4:$I$13,2,FALSE),"")))</f>
        <v/>
      </c>
      <c r="I51" s="32">
        <f>IF($A51="","",IF($E51="","",IFERROR(VLOOKUP($E51,'Parâmetros'!$G$4:$I$13,3,FALSE),"")))</f>
        <v/>
      </c>
      <c r="J51" s="32">
        <f>IF(OR($A51="",$G51="",$H51=""),"",$G51*$H51)</f>
        <v/>
      </c>
      <c r="K51" s="34" t="n"/>
      <c r="L51" s="32">
        <f>IF(OR($A51="",$J51="",$K51=""),"",$J51-$K51)</f>
        <v/>
      </c>
      <c r="M51" s="32">
        <f>IF(OR($A51="",$G51="",$I51=""),"",$G51*$I51)</f>
        <v/>
      </c>
      <c r="N51" s="32">
        <f>IF(OR($A51="",$J51="",$M51=""),"",$J51-$M51)</f>
        <v/>
      </c>
      <c r="O51" s="32">
        <f>IF(OR($A51="",$L51="",$M51=""),"",$L51-$M51)</f>
        <v/>
      </c>
      <c r="P51" s="36">
        <f>IF($A51="","",IFERROR($K51/$J51,""))</f>
        <v/>
      </c>
      <c r="Q51" s="36">
        <f>IF($A51="","",IFERROR($K51/$N51,""))</f>
        <v/>
      </c>
      <c r="R51" s="19" t="n"/>
      <c r="S51" s="11">
        <f>IF($A51="","",IF(OR($B51="",$C51="",$D51="",$E51="",$F51="",$G51="",$H51="",$I51="",$K51="",$R51=""),"Conferir: preencher campos",IF(COUNTIF($A$4:$A$103,$A51)&gt;1,"Conferir: ID repetido",IF(COUNTIF($C$4:$C$103,$C51)&gt;1,"Conferir: referência repetida",IF($R51="Cancelado","Sem ação: cancelado",IF($R51="Em conferência","Conferir: status pendente",IF(OR($K51&gt;$J51,$P51&gt;'Parâmetros'!$B$4,$K51&gt;'Parâmetros'!$B$5),"Conferir: limite ou valor","OK")))))))</f>
        <v/>
      </c>
      <c r="U51">
        <f>IF('Parâmetros'!D51="","",'Parâmetros'!D51)</f>
        <v/>
      </c>
      <c r="V51">
        <f>IF('Parâmetros'!G51="","",'Parâmetros'!G51)</f>
        <v/>
      </c>
      <c r="W51">
        <f>IF('Parâmetros'!K51="","",'Parâmetros'!K51)</f>
        <v/>
      </c>
      <c r="X51">
        <f>IF('Parâmetros'!M51="","",'Parâmetros'!M51)</f>
        <v/>
      </c>
    </row>
    <row r="52">
      <c r="A52" s="14" t="n"/>
      <c r="B52" s="33" t="n"/>
      <c r="C52" s="14" t="n"/>
      <c r="D52" s="14" t="n"/>
      <c r="E52" s="14" t="n"/>
      <c r="F52" s="14" t="n"/>
      <c r="G52" s="16" t="n"/>
      <c r="H52" s="31">
        <f>IF($A52="","",IF($E52="","",IFERROR(VLOOKUP($E52,'Parâmetros'!$G$4:$I$13,2,FALSE),"")))</f>
        <v/>
      </c>
      <c r="I52" s="31">
        <f>IF($A52="","",IF($E52="","",IFERROR(VLOOKUP($E52,'Parâmetros'!$G$4:$I$13,3,FALSE),"")))</f>
        <v/>
      </c>
      <c r="J52" s="31">
        <f>IF(OR($A52="",$G52="",$H52=""),"",$G52*$H52)</f>
        <v/>
      </c>
      <c r="K52" s="34" t="n"/>
      <c r="L52" s="31">
        <f>IF(OR($A52="",$J52="",$K52=""),"",$J52-$K52)</f>
        <v/>
      </c>
      <c r="M52" s="31">
        <f>IF(OR($A52="",$G52="",$I52=""),"",$G52*$I52)</f>
        <v/>
      </c>
      <c r="N52" s="31">
        <f>IF(OR($A52="",$J52="",$M52=""),"",$J52-$M52)</f>
        <v/>
      </c>
      <c r="O52" s="31">
        <f>IF(OR($A52="",$L52="",$M52=""),"",$L52-$M52)</f>
        <v/>
      </c>
      <c r="P52" s="35">
        <f>IF($A52="","",IFERROR($K52/$J52,""))</f>
        <v/>
      </c>
      <c r="Q52" s="35">
        <f>IF($A52="","",IFERROR($K52/$N52,""))</f>
        <v/>
      </c>
      <c r="R52" s="19" t="n"/>
      <c r="S52" s="9">
        <f>IF($A52="","",IF(OR($B52="",$C52="",$D52="",$E52="",$F52="",$G52="",$H52="",$I52="",$K52="",$R52=""),"Conferir: preencher campos",IF(COUNTIF($A$4:$A$103,$A52)&gt;1,"Conferir: ID repetido",IF(COUNTIF($C$4:$C$103,$C52)&gt;1,"Conferir: referência repetida",IF($R52="Cancelado","Sem ação: cancelado",IF($R52="Em conferência","Conferir: status pendente",IF(OR($K52&gt;$J52,$P52&gt;'Parâmetros'!$B$4,$K52&gt;'Parâmetros'!$B$5),"Conferir: limite ou valor","OK")))))))</f>
        <v/>
      </c>
      <c r="U52">
        <f>IF('Parâmetros'!D52="","",'Parâmetros'!D52)</f>
        <v/>
      </c>
      <c r="V52">
        <f>IF('Parâmetros'!G52="","",'Parâmetros'!G52)</f>
        <v/>
      </c>
      <c r="W52">
        <f>IF('Parâmetros'!K52="","",'Parâmetros'!K52)</f>
        <v/>
      </c>
      <c r="X52">
        <f>IF('Parâmetros'!M52="","",'Parâmetros'!M52)</f>
        <v/>
      </c>
    </row>
    <row r="53">
      <c r="A53" s="14" t="n"/>
      <c r="B53" s="33" t="n"/>
      <c r="C53" s="14" t="n"/>
      <c r="D53" s="14" t="n"/>
      <c r="E53" s="14" t="n"/>
      <c r="F53" s="14" t="n"/>
      <c r="G53" s="16" t="n"/>
      <c r="H53" s="32">
        <f>IF($A53="","",IF($E53="","",IFERROR(VLOOKUP($E53,'Parâmetros'!$G$4:$I$13,2,FALSE),"")))</f>
        <v/>
      </c>
      <c r="I53" s="32">
        <f>IF($A53="","",IF($E53="","",IFERROR(VLOOKUP($E53,'Parâmetros'!$G$4:$I$13,3,FALSE),"")))</f>
        <v/>
      </c>
      <c r="J53" s="32">
        <f>IF(OR($A53="",$G53="",$H53=""),"",$G53*$H53)</f>
        <v/>
      </c>
      <c r="K53" s="34" t="n"/>
      <c r="L53" s="32">
        <f>IF(OR($A53="",$J53="",$K53=""),"",$J53-$K53)</f>
        <v/>
      </c>
      <c r="M53" s="32">
        <f>IF(OR($A53="",$G53="",$I53=""),"",$G53*$I53)</f>
        <v/>
      </c>
      <c r="N53" s="32">
        <f>IF(OR($A53="",$J53="",$M53=""),"",$J53-$M53)</f>
        <v/>
      </c>
      <c r="O53" s="32">
        <f>IF(OR($A53="",$L53="",$M53=""),"",$L53-$M53)</f>
        <v/>
      </c>
      <c r="P53" s="36">
        <f>IF($A53="","",IFERROR($K53/$J53,""))</f>
        <v/>
      </c>
      <c r="Q53" s="36">
        <f>IF($A53="","",IFERROR($K53/$N53,""))</f>
        <v/>
      </c>
      <c r="R53" s="19" t="n"/>
      <c r="S53" s="11">
        <f>IF($A53="","",IF(OR($B53="",$C53="",$D53="",$E53="",$F53="",$G53="",$H53="",$I53="",$K53="",$R53=""),"Conferir: preencher campos",IF(COUNTIF($A$4:$A$103,$A53)&gt;1,"Conferir: ID repetido",IF(COUNTIF($C$4:$C$103,$C53)&gt;1,"Conferir: referência repetida",IF($R53="Cancelado","Sem ação: cancelado",IF($R53="Em conferência","Conferir: status pendente",IF(OR($K53&gt;$J53,$P53&gt;'Parâmetros'!$B$4,$K53&gt;'Parâmetros'!$B$5),"Conferir: limite ou valor","OK")))))))</f>
        <v/>
      </c>
      <c r="U53">
        <f>IF('Parâmetros'!D53="","",'Parâmetros'!D53)</f>
        <v/>
      </c>
      <c r="V53">
        <f>IF('Parâmetros'!G53="","",'Parâmetros'!G53)</f>
        <v/>
      </c>
      <c r="W53">
        <f>IF('Parâmetros'!K53="","",'Parâmetros'!K53)</f>
        <v/>
      </c>
      <c r="X53">
        <f>IF('Parâmetros'!M53="","",'Parâmetros'!M53)</f>
        <v/>
      </c>
    </row>
    <row r="54">
      <c r="A54" s="14" t="n"/>
      <c r="B54" s="33" t="n"/>
      <c r="C54" s="14" t="n"/>
      <c r="D54" s="14" t="n"/>
      <c r="E54" s="14" t="n"/>
      <c r="F54" s="14" t="n"/>
      <c r="G54" s="16" t="n"/>
      <c r="H54" s="31">
        <f>IF($A54="","",IF($E54="","",IFERROR(VLOOKUP($E54,'Parâmetros'!$G$4:$I$13,2,FALSE),"")))</f>
        <v/>
      </c>
      <c r="I54" s="31">
        <f>IF($A54="","",IF($E54="","",IFERROR(VLOOKUP($E54,'Parâmetros'!$G$4:$I$13,3,FALSE),"")))</f>
        <v/>
      </c>
      <c r="J54" s="31">
        <f>IF(OR($A54="",$G54="",$H54=""),"",$G54*$H54)</f>
        <v/>
      </c>
      <c r="K54" s="34" t="n"/>
      <c r="L54" s="31">
        <f>IF(OR($A54="",$J54="",$K54=""),"",$J54-$K54)</f>
        <v/>
      </c>
      <c r="M54" s="31">
        <f>IF(OR($A54="",$G54="",$I54=""),"",$G54*$I54)</f>
        <v/>
      </c>
      <c r="N54" s="31">
        <f>IF(OR($A54="",$J54="",$M54=""),"",$J54-$M54)</f>
        <v/>
      </c>
      <c r="O54" s="31">
        <f>IF(OR($A54="",$L54="",$M54=""),"",$L54-$M54)</f>
        <v/>
      </c>
      <c r="P54" s="35">
        <f>IF($A54="","",IFERROR($K54/$J54,""))</f>
        <v/>
      </c>
      <c r="Q54" s="35">
        <f>IF($A54="","",IFERROR($K54/$N54,""))</f>
        <v/>
      </c>
      <c r="R54" s="19" t="n"/>
      <c r="S54" s="9">
        <f>IF($A54="","",IF(OR($B54="",$C54="",$D54="",$E54="",$F54="",$G54="",$H54="",$I54="",$K54="",$R54=""),"Conferir: preencher campos",IF(COUNTIF($A$4:$A$103,$A54)&gt;1,"Conferir: ID repetido",IF(COUNTIF($C$4:$C$103,$C54)&gt;1,"Conferir: referência repetida",IF($R54="Cancelado","Sem ação: cancelado",IF($R54="Em conferência","Conferir: status pendente",IF(OR($K54&gt;$J54,$P54&gt;'Parâmetros'!$B$4,$K54&gt;'Parâmetros'!$B$5),"Conferir: limite ou valor","OK")))))))</f>
        <v/>
      </c>
      <c r="U54">
        <f>IF('Parâmetros'!D54="","",'Parâmetros'!D54)</f>
        <v/>
      </c>
      <c r="V54">
        <f>IF('Parâmetros'!G54="","",'Parâmetros'!G54)</f>
        <v/>
      </c>
      <c r="W54">
        <f>IF('Parâmetros'!K54="","",'Parâmetros'!K54)</f>
        <v/>
      </c>
      <c r="X54">
        <f>IF('Parâmetros'!M54="","",'Parâmetros'!M54)</f>
        <v/>
      </c>
    </row>
    <row r="55">
      <c r="A55" s="14" t="n"/>
      <c r="B55" s="33" t="n"/>
      <c r="C55" s="14" t="n"/>
      <c r="D55" s="14" t="n"/>
      <c r="E55" s="14" t="n"/>
      <c r="F55" s="14" t="n"/>
      <c r="G55" s="16" t="n"/>
      <c r="H55" s="32">
        <f>IF($A55="","",IF($E55="","",IFERROR(VLOOKUP($E55,'Parâmetros'!$G$4:$I$13,2,FALSE),"")))</f>
        <v/>
      </c>
      <c r="I55" s="32">
        <f>IF($A55="","",IF($E55="","",IFERROR(VLOOKUP($E55,'Parâmetros'!$G$4:$I$13,3,FALSE),"")))</f>
        <v/>
      </c>
      <c r="J55" s="32">
        <f>IF(OR($A55="",$G55="",$H55=""),"",$G55*$H55)</f>
        <v/>
      </c>
      <c r="K55" s="34" t="n"/>
      <c r="L55" s="32">
        <f>IF(OR($A55="",$J55="",$K55=""),"",$J55-$K55)</f>
        <v/>
      </c>
      <c r="M55" s="32">
        <f>IF(OR($A55="",$G55="",$I55=""),"",$G55*$I55)</f>
        <v/>
      </c>
      <c r="N55" s="32">
        <f>IF(OR($A55="",$J55="",$M55=""),"",$J55-$M55)</f>
        <v/>
      </c>
      <c r="O55" s="32">
        <f>IF(OR($A55="",$L55="",$M55=""),"",$L55-$M55)</f>
        <v/>
      </c>
      <c r="P55" s="36">
        <f>IF($A55="","",IFERROR($K55/$J55,""))</f>
        <v/>
      </c>
      <c r="Q55" s="36">
        <f>IF($A55="","",IFERROR($K55/$N55,""))</f>
        <v/>
      </c>
      <c r="R55" s="19" t="n"/>
      <c r="S55" s="11">
        <f>IF($A55="","",IF(OR($B55="",$C55="",$D55="",$E55="",$F55="",$G55="",$H55="",$I55="",$K55="",$R55=""),"Conferir: preencher campos",IF(COUNTIF($A$4:$A$103,$A55)&gt;1,"Conferir: ID repetido",IF(COUNTIF($C$4:$C$103,$C55)&gt;1,"Conferir: referência repetida",IF($R55="Cancelado","Sem ação: cancelado",IF($R55="Em conferência","Conferir: status pendente",IF(OR($K55&gt;$J55,$P55&gt;'Parâmetros'!$B$4,$K55&gt;'Parâmetros'!$B$5),"Conferir: limite ou valor","OK")))))))</f>
        <v/>
      </c>
      <c r="U55">
        <f>IF('Parâmetros'!D55="","",'Parâmetros'!D55)</f>
        <v/>
      </c>
      <c r="V55">
        <f>IF('Parâmetros'!G55="","",'Parâmetros'!G55)</f>
        <v/>
      </c>
      <c r="W55">
        <f>IF('Parâmetros'!K55="","",'Parâmetros'!K55)</f>
        <v/>
      </c>
      <c r="X55">
        <f>IF('Parâmetros'!M55="","",'Parâmetros'!M55)</f>
        <v/>
      </c>
    </row>
    <row r="56">
      <c r="A56" s="14" t="n"/>
      <c r="B56" s="33" t="n"/>
      <c r="C56" s="14" t="n"/>
      <c r="D56" s="14" t="n"/>
      <c r="E56" s="14" t="n"/>
      <c r="F56" s="14" t="n"/>
      <c r="G56" s="16" t="n"/>
      <c r="H56" s="31">
        <f>IF($A56="","",IF($E56="","",IFERROR(VLOOKUP($E56,'Parâmetros'!$G$4:$I$13,2,FALSE),"")))</f>
        <v/>
      </c>
      <c r="I56" s="31">
        <f>IF($A56="","",IF($E56="","",IFERROR(VLOOKUP($E56,'Parâmetros'!$G$4:$I$13,3,FALSE),"")))</f>
        <v/>
      </c>
      <c r="J56" s="31">
        <f>IF(OR($A56="",$G56="",$H56=""),"",$G56*$H56)</f>
        <v/>
      </c>
      <c r="K56" s="34" t="n"/>
      <c r="L56" s="31">
        <f>IF(OR($A56="",$J56="",$K56=""),"",$J56-$K56)</f>
        <v/>
      </c>
      <c r="M56" s="31">
        <f>IF(OR($A56="",$G56="",$I56=""),"",$G56*$I56)</f>
        <v/>
      </c>
      <c r="N56" s="31">
        <f>IF(OR($A56="",$J56="",$M56=""),"",$J56-$M56)</f>
        <v/>
      </c>
      <c r="O56" s="31">
        <f>IF(OR($A56="",$L56="",$M56=""),"",$L56-$M56)</f>
        <v/>
      </c>
      <c r="P56" s="35">
        <f>IF($A56="","",IFERROR($K56/$J56,""))</f>
        <v/>
      </c>
      <c r="Q56" s="35">
        <f>IF($A56="","",IFERROR($K56/$N56,""))</f>
        <v/>
      </c>
      <c r="R56" s="19" t="n"/>
      <c r="S56" s="9">
        <f>IF($A56="","",IF(OR($B56="",$C56="",$D56="",$E56="",$F56="",$G56="",$H56="",$I56="",$K56="",$R56=""),"Conferir: preencher campos",IF(COUNTIF($A$4:$A$103,$A56)&gt;1,"Conferir: ID repetido",IF(COUNTIF($C$4:$C$103,$C56)&gt;1,"Conferir: referência repetida",IF($R56="Cancelado","Sem ação: cancelado",IF($R56="Em conferência","Conferir: status pendente",IF(OR($K56&gt;$J56,$P56&gt;'Parâmetros'!$B$4,$K56&gt;'Parâmetros'!$B$5),"Conferir: limite ou valor","OK")))))))</f>
        <v/>
      </c>
      <c r="U56">
        <f>IF('Parâmetros'!D56="","",'Parâmetros'!D56)</f>
        <v/>
      </c>
      <c r="V56">
        <f>IF('Parâmetros'!G56="","",'Parâmetros'!G56)</f>
        <v/>
      </c>
      <c r="W56">
        <f>IF('Parâmetros'!K56="","",'Parâmetros'!K56)</f>
        <v/>
      </c>
      <c r="X56">
        <f>IF('Parâmetros'!M56="","",'Parâmetros'!M56)</f>
        <v/>
      </c>
    </row>
    <row r="57">
      <c r="A57" s="14" t="n"/>
      <c r="B57" s="33" t="n"/>
      <c r="C57" s="14" t="n"/>
      <c r="D57" s="14" t="n"/>
      <c r="E57" s="14" t="n"/>
      <c r="F57" s="14" t="n"/>
      <c r="G57" s="16" t="n"/>
      <c r="H57" s="32">
        <f>IF($A57="","",IF($E57="","",IFERROR(VLOOKUP($E57,'Parâmetros'!$G$4:$I$13,2,FALSE),"")))</f>
        <v/>
      </c>
      <c r="I57" s="32">
        <f>IF($A57="","",IF($E57="","",IFERROR(VLOOKUP($E57,'Parâmetros'!$G$4:$I$13,3,FALSE),"")))</f>
        <v/>
      </c>
      <c r="J57" s="32">
        <f>IF(OR($A57="",$G57="",$H57=""),"",$G57*$H57)</f>
        <v/>
      </c>
      <c r="K57" s="34" t="n"/>
      <c r="L57" s="32">
        <f>IF(OR($A57="",$J57="",$K57=""),"",$J57-$K57)</f>
        <v/>
      </c>
      <c r="M57" s="32">
        <f>IF(OR($A57="",$G57="",$I57=""),"",$G57*$I57)</f>
        <v/>
      </c>
      <c r="N57" s="32">
        <f>IF(OR($A57="",$J57="",$M57=""),"",$J57-$M57)</f>
        <v/>
      </c>
      <c r="O57" s="32">
        <f>IF(OR($A57="",$L57="",$M57=""),"",$L57-$M57)</f>
        <v/>
      </c>
      <c r="P57" s="36">
        <f>IF($A57="","",IFERROR($K57/$J57,""))</f>
        <v/>
      </c>
      <c r="Q57" s="36">
        <f>IF($A57="","",IFERROR($K57/$N57,""))</f>
        <v/>
      </c>
      <c r="R57" s="19" t="n"/>
      <c r="S57" s="11">
        <f>IF($A57="","",IF(OR($B57="",$C57="",$D57="",$E57="",$F57="",$G57="",$H57="",$I57="",$K57="",$R57=""),"Conferir: preencher campos",IF(COUNTIF($A$4:$A$103,$A57)&gt;1,"Conferir: ID repetido",IF(COUNTIF($C$4:$C$103,$C57)&gt;1,"Conferir: referência repetida",IF($R57="Cancelado","Sem ação: cancelado",IF($R57="Em conferência","Conferir: status pendente",IF(OR($K57&gt;$J57,$P57&gt;'Parâmetros'!$B$4,$K57&gt;'Parâmetros'!$B$5),"Conferir: limite ou valor","OK")))))))</f>
        <v/>
      </c>
      <c r="U57">
        <f>IF('Parâmetros'!D57="","",'Parâmetros'!D57)</f>
        <v/>
      </c>
      <c r="V57">
        <f>IF('Parâmetros'!G57="","",'Parâmetros'!G57)</f>
        <v/>
      </c>
      <c r="W57">
        <f>IF('Parâmetros'!K57="","",'Parâmetros'!K57)</f>
        <v/>
      </c>
      <c r="X57">
        <f>IF('Parâmetros'!M57="","",'Parâmetros'!M57)</f>
        <v/>
      </c>
    </row>
    <row r="58">
      <c r="A58" s="14" t="n"/>
      <c r="B58" s="33" t="n"/>
      <c r="C58" s="14" t="n"/>
      <c r="D58" s="14" t="n"/>
      <c r="E58" s="14" t="n"/>
      <c r="F58" s="14" t="n"/>
      <c r="G58" s="16" t="n"/>
      <c r="H58" s="31">
        <f>IF($A58="","",IF($E58="","",IFERROR(VLOOKUP($E58,'Parâmetros'!$G$4:$I$13,2,FALSE),"")))</f>
        <v/>
      </c>
      <c r="I58" s="31">
        <f>IF($A58="","",IF($E58="","",IFERROR(VLOOKUP($E58,'Parâmetros'!$G$4:$I$13,3,FALSE),"")))</f>
        <v/>
      </c>
      <c r="J58" s="31">
        <f>IF(OR($A58="",$G58="",$H58=""),"",$G58*$H58)</f>
        <v/>
      </c>
      <c r="K58" s="34" t="n"/>
      <c r="L58" s="31">
        <f>IF(OR($A58="",$J58="",$K58=""),"",$J58-$K58)</f>
        <v/>
      </c>
      <c r="M58" s="31">
        <f>IF(OR($A58="",$G58="",$I58=""),"",$G58*$I58)</f>
        <v/>
      </c>
      <c r="N58" s="31">
        <f>IF(OR($A58="",$J58="",$M58=""),"",$J58-$M58)</f>
        <v/>
      </c>
      <c r="O58" s="31">
        <f>IF(OR($A58="",$L58="",$M58=""),"",$L58-$M58)</f>
        <v/>
      </c>
      <c r="P58" s="35">
        <f>IF($A58="","",IFERROR($K58/$J58,""))</f>
        <v/>
      </c>
      <c r="Q58" s="35">
        <f>IF($A58="","",IFERROR($K58/$N58,""))</f>
        <v/>
      </c>
      <c r="R58" s="19" t="n"/>
      <c r="S58" s="9">
        <f>IF($A58="","",IF(OR($B58="",$C58="",$D58="",$E58="",$F58="",$G58="",$H58="",$I58="",$K58="",$R58=""),"Conferir: preencher campos",IF(COUNTIF($A$4:$A$103,$A58)&gt;1,"Conferir: ID repetido",IF(COUNTIF($C$4:$C$103,$C58)&gt;1,"Conferir: referência repetida",IF($R58="Cancelado","Sem ação: cancelado",IF($R58="Em conferência","Conferir: status pendente",IF(OR($K58&gt;$J58,$P58&gt;'Parâmetros'!$B$4,$K58&gt;'Parâmetros'!$B$5),"Conferir: limite ou valor","OK")))))))</f>
        <v/>
      </c>
      <c r="U58">
        <f>IF('Parâmetros'!D58="","",'Parâmetros'!D58)</f>
        <v/>
      </c>
      <c r="V58">
        <f>IF('Parâmetros'!G58="","",'Parâmetros'!G58)</f>
        <v/>
      </c>
      <c r="W58">
        <f>IF('Parâmetros'!K58="","",'Parâmetros'!K58)</f>
        <v/>
      </c>
      <c r="X58">
        <f>IF('Parâmetros'!M58="","",'Parâmetros'!M58)</f>
        <v/>
      </c>
    </row>
    <row r="59">
      <c r="A59" s="14" t="n"/>
      <c r="B59" s="33" t="n"/>
      <c r="C59" s="14" t="n"/>
      <c r="D59" s="14" t="n"/>
      <c r="E59" s="14" t="n"/>
      <c r="F59" s="14" t="n"/>
      <c r="G59" s="16" t="n"/>
      <c r="H59" s="32">
        <f>IF($A59="","",IF($E59="","",IFERROR(VLOOKUP($E59,'Parâmetros'!$G$4:$I$13,2,FALSE),"")))</f>
        <v/>
      </c>
      <c r="I59" s="32">
        <f>IF($A59="","",IF($E59="","",IFERROR(VLOOKUP($E59,'Parâmetros'!$G$4:$I$13,3,FALSE),"")))</f>
        <v/>
      </c>
      <c r="J59" s="32">
        <f>IF(OR($A59="",$G59="",$H59=""),"",$G59*$H59)</f>
        <v/>
      </c>
      <c r="K59" s="34" t="n"/>
      <c r="L59" s="32">
        <f>IF(OR($A59="",$J59="",$K59=""),"",$J59-$K59)</f>
        <v/>
      </c>
      <c r="M59" s="32">
        <f>IF(OR($A59="",$G59="",$I59=""),"",$G59*$I59)</f>
        <v/>
      </c>
      <c r="N59" s="32">
        <f>IF(OR($A59="",$J59="",$M59=""),"",$J59-$M59)</f>
        <v/>
      </c>
      <c r="O59" s="32">
        <f>IF(OR($A59="",$L59="",$M59=""),"",$L59-$M59)</f>
        <v/>
      </c>
      <c r="P59" s="36">
        <f>IF($A59="","",IFERROR($K59/$J59,""))</f>
        <v/>
      </c>
      <c r="Q59" s="36">
        <f>IF($A59="","",IFERROR($K59/$N59,""))</f>
        <v/>
      </c>
      <c r="R59" s="19" t="n"/>
      <c r="S59" s="11">
        <f>IF($A59="","",IF(OR($B59="",$C59="",$D59="",$E59="",$F59="",$G59="",$H59="",$I59="",$K59="",$R59=""),"Conferir: preencher campos",IF(COUNTIF($A$4:$A$103,$A59)&gt;1,"Conferir: ID repetido",IF(COUNTIF($C$4:$C$103,$C59)&gt;1,"Conferir: referência repetida",IF($R59="Cancelado","Sem ação: cancelado",IF($R59="Em conferência","Conferir: status pendente",IF(OR($K59&gt;$J59,$P59&gt;'Parâmetros'!$B$4,$K59&gt;'Parâmetros'!$B$5),"Conferir: limite ou valor","OK")))))))</f>
        <v/>
      </c>
      <c r="U59">
        <f>IF('Parâmetros'!D59="","",'Parâmetros'!D59)</f>
        <v/>
      </c>
      <c r="V59">
        <f>IF('Parâmetros'!G59="","",'Parâmetros'!G59)</f>
        <v/>
      </c>
      <c r="W59">
        <f>IF('Parâmetros'!K59="","",'Parâmetros'!K59)</f>
        <v/>
      </c>
      <c r="X59">
        <f>IF('Parâmetros'!M59="","",'Parâmetros'!M59)</f>
        <v/>
      </c>
    </row>
    <row r="60">
      <c r="A60" s="14" t="n"/>
      <c r="B60" s="33" t="n"/>
      <c r="C60" s="14" t="n"/>
      <c r="D60" s="14" t="n"/>
      <c r="E60" s="14" t="n"/>
      <c r="F60" s="14" t="n"/>
      <c r="G60" s="16" t="n"/>
      <c r="H60" s="31">
        <f>IF($A60="","",IF($E60="","",IFERROR(VLOOKUP($E60,'Parâmetros'!$G$4:$I$13,2,FALSE),"")))</f>
        <v/>
      </c>
      <c r="I60" s="31">
        <f>IF($A60="","",IF($E60="","",IFERROR(VLOOKUP($E60,'Parâmetros'!$G$4:$I$13,3,FALSE),"")))</f>
        <v/>
      </c>
      <c r="J60" s="31">
        <f>IF(OR($A60="",$G60="",$H60=""),"",$G60*$H60)</f>
        <v/>
      </c>
      <c r="K60" s="34" t="n"/>
      <c r="L60" s="31">
        <f>IF(OR($A60="",$J60="",$K60=""),"",$J60-$K60)</f>
        <v/>
      </c>
      <c r="M60" s="31">
        <f>IF(OR($A60="",$G60="",$I60=""),"",$G60*$I60)</f>
        <v/>
      </c>
      <c r="N60" s="31">
        <f>IF(OR($A60="",$J60="",$M60=""),"",$J60-$M60)</f>
        <v/>
      </c>
      <c r="O60" s="31">
        <f>IF(OR($A60="",$L60="",$M60=""),"",$L60-$M60)</f>
        <v/>
      </c>
      <c r="P60" s="35">
        <f>IF($A60="","",IFERROR($K60/$J60,""))</f>
        <v/>
      </c>
      <c r="Q60" s="35">
        <f>IF($A60="","",IFERROR($K60/$N60,""))</f>
        <v/>
      </c>
      <c r="R60" s="19" t="n"/>
      <c r="S60" s="9">
        <f>IF($A60="","",IF(OR($B60="",$C60="",$D60="",$E60="",$F60="",$G60="",$H60="",$I60="",$K60="",$R60=""),"Conferir: preencher campos",IF(COUNTIF($A$4:$A$103,$A60)&gt;1,"Conferir: ID repetido",IF(COUNTIF($C$4:$C$103,$C60)&gt;1,"Conferir: referência repetida",IF($R60="Cancelado","Sem ação: cancelado",IF($R60="Em conferência","Conferir: status pendente",IF(OR($K60&gt;$J60,$P60&gt;'Parâmetros'!$B$4,$K60&gt;'Parâmetros'!$B$5),"Conferir: limite ou valor","OK")))))))</f>
        <v/>
      </c>
      <c r="U60">
        <f>IF('Parâmetros'!D60="","",'Parâmetros'!D60)</f>
        <v/>
      </c>
      <c r="V60">
        <f>IF('Parâmetros'!G60="","",'Parâmetros'!G60)</f>
        <v/>
      </c>
      <c r="W60">
        <f>IF('Parâmetros'!K60="","",'Parâmetros'!K60)</f>
        <v/>
      </c>
      <c r="X60">
        <f>IF('Parâmetros'!M60="","",'Parâmetros'!M60)</f>
        <v/>
      </c>
    </row>
    <row r="61">
      <c r="A61" s="14" t="n"/>
      <c r="B61" s="33" t="n"/>
      <c r="C61" s="14" t="n"/>
      <c r="D61" s="14" t="n"/>
      <c r="E61" s="14" t="n"/>
      <c r="F61" s="14" t="n"/>
      <c r="G61" s="16" t="n"/>
      <c r="H61" s="32">
        <f>IF($A61="","",IF($E61="","",IFERROR(VLOOKUP($E61,'Parâmetros'!$G$4:$I$13,2,FALSE),"")))</f>
        <v/>
      </c>
      <c r="I61" s="32">
        <f>IF($A61="","",IF($E61="","",IFERROR(VLOOKUP($E61,'Parâmetros'!$G$4:$I$13,3,FALSE),"")))</f>
        <v/>
      </c>
      <c r="J61" s="32">
        <f>IF(OR($A61="",$G61="",$H61=""),"",$G61*$H61)</f>
        <v/>
      </c>
      <c r="K61" s="34" t="n"/>
      <c r="L61" s="32">
        <f>IF(OR($A61="",$J61="",$K61=""),"",$J61-$K61)</f>
        <v/>
      </c>
      <c r="M61" s="32">
        <f>IF(OR($A61="",$G61="",$I61=""),"",$G61*$I61)</f>
        <v/>
      </c>
      <c r="N61" s="32">
        <f>IF(OR($A61="",$J61="",$M61=""),"",$J61-$M61)</f>
        <v/>
      </c>
      <c r="O61" s="32">
        <f>IF(OR($A61="",$L61="",$M61=""),"",$L61-$M61)</f>
        <v/>
      </c>
      <c r="P61" s="36">
        <f>IF($A61="","",IFERROR($K61/$J61,""))</f>
        <v/>
      </c>
      <c r="Q61" s="36">
        <f>IF($A61="","",IFERROR($K61/$N61,""))</f>
        <v/>
      </c>
      <c r="R61" s="19" t="n"/>
      <c r="S61" s="11">
        <f>IF($A61="","",IF(OR($B61="",$C61="",$D61="",$E61="",$F61="",$G61="",$H61="",$I61="",$K61="",$R61=""),"Conferir: preencher campos",IF(COUNTIF($A$4:$A$103,$A61)&gt;1,"Conferir: ID repetido",IF(COUNTIF($C$4:$C$103,$C61)&gt;1,"Conferir: referência repetida",IF($R61="Cancelado","Sem ação: cancelado",IF($R61="Em conferência","Conferir: status pendente",IF(OR($K61&gt;$J61,$P61&gt;'Parâmetros'!$B$4,$K61&gt;'Parâmetros'!$B$5),"Conferir: limite ou valor","OK")))))))</f>
        <v/>
      </c>
      <c r="U61">
        <f>IF('Parâmetros'!D61="","",'Parâmetros'!D61)</f>
        <v/>
      </c>
      <c r="V61">
        <f>IF('Parâmetros'!G61="","",'Parâmetros'!G61)</f>
        <v/>
      </c>
      <c r="W61">
        <f>IF('Parâmetros'!K61="","",'Parâmetros'!K61)</f>
        <v/>
      </c>
      <c r="X61">
        <f>IF('Parâmetros'!M61="","",'Parâmetros'!M61)</f>
        <v/>
      </c>
    </row>
    <row r="62">
      <c r="A62" s="14" t="n"/>
      <c r="B62" s="33" t="n"/>
      <c r="C62" s="14" t="n"/>
      <c r="D62" s="14" t="n"/>
      <c r="E62" s="14" t="n"/>
      <c r="F62" s="14" t="n"/>
      <c r="G62" s="16" t="n"/>
      <c r="H62" s="31">
        <f>IF($A62="","",IF($E62="","",IFERROR(VLOOKUP($E62,'Parâmetros'!$G$4:$I$13,2,FALSE),"")))</f>
        <v/>
      </c>
      <c r="I62" s="31">
        <f>IF($A62="","",IF($E62="","",IFERROR(VLOOKUP($E62,'Parâmetros'!$G$4:$I$13,3,FALSE),"")))</f>
        <v/>
      </c>
      <c r="J62" s="31">
        <f>IF(OR($A62="",$G62="",$H62=""),"",$G62*$H62)</f>
        <v/>
      </c>
      <c r="K62" s="34" t="n"/>
      <c r="L62" s="31">
        <f>IF(OR($A62="",$J62="",$K62=""),"",$J62-$K62)</f>
        <v/>
      </c>
      <c r="M62" s="31">
        <f>IF(OR($A62="",$G62="",$I62=""),"",$G62*$I62)</f>
        <v/>
      </c>
      <c r="N62" s="31">
        <f>IF(OR($A62="",$J62="",$M62=""),"",$J62-$M62)</f>
        <v/>
      </c>
      <c r="O62" s="31">
        <f>IF(OR($A62="",$L62="",$M62=""),"",$L62-$M62)</f>
        <v/>
      </c>
      <c r="P62" s="35">
        <f>IF($A62="","",IFERROR($K62/$J62,""))</f>
        <v/>
      </c>
      <c r="Q62" s="35">
        <f>IF($A62="","",IFERROR($K62/$N62,""))</f>
        <v/>
      </c>
      <c r="R62" s="19" t="n"/>
      <c r="S62" s="9">
        <f>IF($A62="","",IF(OR($B62="",$C62="",$D62="",$E62="",$F62="",$G62="",$H62="",$I62="",$K62="",$R62=""),"Conferir: preencher campos",IF(COUNTIF($A$4:$A$103,$A62)&gt;1,"Conferir: ID repetido",IF(COUNTIF($C$4:$C$103,$C62)&gt;1,"Conferir: referência repetida",IF($R62="Cancelado","Sem ação: cancelado",IF($R62="Em conferência","Conferir: status pendente",IF(OR($K62&gt;$J62,$P62&gt;'Parâmetros'!$B$4,$K62&gt;'Parâmetros'!$B$5),"Conferir: limite ou valor","OK")))))))</f>
        <v/>
      </c>
      <c r="U62">
        <f>IF('Parâmetros'!D62="","",'Parâmetros'!D62)</f>
        <v/>
      </c>
      <c r="V62">
        <f>IF('Parâmetros'!G62="","",'Parâmetros'!G62)</f>
        <v/>
      </c>
      <c r="W62">
        <f>IF('Parâmetros'!K62="","",'Parâmetros'!K62)</f>
        <v/>
      </c>
      <c r="X62">
        <f>IF('Parâmetros'!M62="","",'Parâmetros'!M62)</f>
        <v/>
      </c>
    </row>
    <row r="63">
      <c r="A63" s="14" t="n"/>
      <c r="B63" s="33" t="n"/>
      <c r="C63" s="14" t="n"/>
      <c r="D63" s="14" t="n"/>
      <c r="E63" s="14" t="n"/>
      <c r="F63" s="14" t="n"/>
      <c r="G63" s="16" t="n"/>
      <c r="H63" s="32">
        <f>IF($A63="","",IF($E63="","",IFERROR(VLOOKUP($E63,'Parâmetros'!$G$4:$I$13,2,FALSE),"")))</f>
        <v/>
      </c>
      <c r="I63" s="32">
        <f>IF($A63="","",IF($E63="","",IFERROR(VLOOKUP($E63,'Parâmetros'!$G$4:$I$13,3,FALSE),"")))</f>
        <v/>
      </c>
      <c r="J63" s="32">
        <f>IF(OR($A63="",$G63="",$H63=""),"",$G63*$H63)</f>
        <v/>
      </c>
      <c r="K63" s="34" t="n"/>
      <c r="L63" s="32">
        <f>IF(OR($A63="",$J63="",$K63=""),"",$J63-$K63)</f>
        <v/>
      </c>
      <c r="M63" s="32">
        <f>IF(OR($A63="",$G63="",$I63=""),"",$G63*$I63)</f>
        <v/>
      </c>
      <c r="N63" s="32">
        <f>IF(OR($A63="",$J63="",$M63=""),"",$J63-$M63)</f>
        <v/>
      </c>
      <c r="O63" s="32">
        <f>IF(OR($A63="",$L63="",$M63=""),"",$L63-$M63)</f>
        <v/>
      </c>
      <c r="P63" s="36">
        <f>IF($A63="","",IFERROR($K63/$J63,""))</f>
        <v/>
      </c>
      <c r="Q63" s="36">
        <f>IF($A63="","",IFERROR($K63/$N63,""))</f>
        <v/>
      </c>
      <c r="R63" s="19" t="n"/>
      <c r="S63" s="11">
        <f>IF($A63="","",IF(OR($B63="",$C63="",$D63="",$E63="",$F63="",$G63="",$H63="",$I63="",$K63="",$R63=""),"Conferir: preencher campos",IF(COUNTIF($A$4:$A$103,$A63)&gt;1,"Conferir: ID repetido",IF(COUNTIF($C$4:$C$103,$C63)&gt;1,"Conferir: referência repetida",IF($R63="Cancelado","Sem ação: cancelado",IF($R63="Em conferência","Conferir: status pendente",IF(OR($K63&gt;$J63,$P63&gt;'Parâmetros'!$B$4,$K63&gt;'Parâmetros'!$B$5),"Conferir: limite ou valor","OK")))))))</f>
        <v/>
      </c>
      <c r="U63">
        <f>IF('Parâmetros'!D63="","",'Parâmetros'!D63)</f>
        <v/>
      </c>
      <c r="V63">
        <f>IF('Parâmetros'!G63="","",'Parâmetros'!G63)</f>
        <v/>
      </c>
      <c r="W63">
        <f>IF('Parâmetros'!K63="","",'Parâmetros'!K63)</f>
        <v/>
      </c>
      <c r="X63">
        <f>IF('Parâmetros'!M63="","",'Parâmetros'!M63)</f>
        <v/>
      </c>
    </row>
    <row r="64">
      <c r="A64" s="14" t="n"/>
      <c r="B64" s="33" t="n"/>
      <c r="C64" s="14" t="n"/>
      <c r="D64" s="14" t="n"/>
      <c r="E64" s="14" t="n"/>
      <c r="F64" s="14" t="n"/>
      <c r="G64" s="16" t="n"/>
      <c r="H64" s="31">
        <f>IF($A64="","",IF($E64="","",IFERROR(VLOOKUP($E64,'Parâmetros'!$G$4:$I$13,2,FALSE),"")))</f>
        <v/>
      </c>
      <c r="I64" s="31">
        <f>IF($A64="","",IF($E64="","",IFERROR(VLOOKUP($E64,'Parâmetros'!$G$4:$I$13,3,FALSE),"")))</f>
        <v/>
      </c>
      <c r="J64" s="31">
        <f>IF(OR($A64="",$G64="",$H64=""),"",$G64*$H64)</f>
        <v/>
      </c>
      <c r="K64" s="34" t="n"/>
      <c r="L64" s="31">
        <f>IF(OR($A64="",$J64="",$K64=""),"",$J64-$K64)</f>
        <v/>
      </c>
      <c r="M64" s="31">
        <f>IF(OR($A64="",$G64="",$I64=""),"",$G64*$I64)</f>
        <v/>
      </c>
      <c r="N64" s="31">
        <f>IF(OR($A64="",$J64="",$M64=""),"",$J64-$M64)</f>
        <v/>
      </c>
      <c r="O64" s="31">
        <f>IF(OR($A64="",$L64="",$M64=""),"",$L64-$M64)</f>
        <v/>
      </c>
      <c r="P64" s="35">
        <f>IF($A64="","",IFERROR($K64/$J64,""))</f>
        <v/>
      </c>
      <c r="Q64" s="35">
        <f>IF($A64="","",IFERROR($K64/$N64,""))</f>
        <v/>
      </c>
      <c r="R64" s="19" t="n"/>
      <c r="S64" s="9">
        <f>IF($A64="","",IF(OR($B64="",$C64="",$D64="",$E64="",$F64="",$G64="",$H64="",$I64="",$K64="",$R64=""),"Conferir: preencher campos",IF(COUNTIF($A$4:$A$103,$A64)&gt;1,"Conferir: ID repetido",IF(COUNTIF($C$4:$C$103,$C64)&gt;1,"Conferir: referência repetida",IF($R64="Cancelado","Sem ação: cancelado",IF($R64="Em conferência","Conferir: status pendente",IF(OR($K64&gt;$J64,$P64&gt;'Parâmetros'!$B$4,$K64&gt;'Parâmetros'!$B$5),"Conferir: limite ou valor","OK")))))))</f>
        <v/>
      </c>
      <c r="U64">
        <f>IF('Parâmetros'!D64="","",'Parâmetros'!D64)</f>
        <v/>
      </c>
      <c r="V64">
        <f>IF('Parâmetros'!G64="","",'Parâmetros'!G64)</f>
        <v/>
      </c>
      <c r="W64">
        <f>IF('Parâmetros'!K64="","",'Parâmetros'!K64)</f>
        <v/>
      </c>
      <c r="X64">
        <f>IF('Parâmetros'!M64="","",'Parâmetros'!M64)</f>
        <v/>
      </c>
    </row>
    <row r="65">
      <c r="A65" s="14" t="n"/>
      <c r="B65" s="33" t="n"/>
      <c r="C65" s="14" t="n"/>
      <c r="D65" s="14" t="n"/>
      <c r="E65" s="14" t="n"/>
      <c r="F65" s="14" t="n"/>
      <c r="G65" s="16" t="n"/>
      <c r="H65" s="32">
        <f>IF($A65="","",IF($E65="","",IFERROR(VLOOKUP($E65,'Parâmetros'!$G$4:$I$13,2,FALSE),"")))</f>
        <v/>
      </c>
      <c r="I65" s="32">
        <f>IF($A65="","",IF($E65="","",IFERROR(VLOOKUP($E65,'Parâmetros'!$G$4:$I$13,3,FALSE),"")))</f>
        <v/>
      </c>
      <c r="J65" s="32">
        <f>IF(OR($A65="",$G65="",$H65=""),"",$G65*$H65)</f>
        <v/>
      </c>
      <c r="K65" s="34" t="n"/>
      <c r="L65" s="32">
        <f>IF(OR($A65="",$J65="",$K65=""),"",$J65-$K65)</f>
        <v/>
      </c>
      <c r="M65" s="32">
        <f>IF(OR($A65="",$G65="",$I65=""),"",$G65*$I65)</f>
        <v/>
      </c>
      <c r="N65" s="32">
        <f>IF(OR($A65="",$J65="",$M65=""),"",$J65-$M65)</f>
        <v/>
      </c>
      <c r="O65" s="32">
        <f>IF(OR($A65="",$L65="",$M65=""),"",$L65-$M65)</f>
        <v/>
      </c>
      <c r="P65" s="36">
        <f>IF($A65="","",IFERROR($K65/$J65,""))</f>
        <v/>
      </c>
      <c r="Q65" s="36">
        <f>IF($A65="","",IFERROR($K65/$N65,""))</f>
        <v/>
      </c>
      <c r="R65" s="19" t="n"/>
      <c r="S65" s="11">
        <f>IF($A65="","",IF(OR($B65="",$C65="",$D65="",$E65="",$F65="",$G65="",$H65="",$I65="",$K65="",$R65=""),"Conferir: preencher campos",IF(COUNTIF($A$4:$A$103,$A65)&gt;1,"Conferir: ID repetido",IF(COUNTIF($C$4:$C$103,$C65)&gt;1,"Conferir: referência repetida",IF($R65="Cancelado","Sem ação: cancelado",IF($R65="Em conferência","Conferir: status pendente",IF(OR($K65&gt;$J65,$P65&gt;'Parâmetros'!$B$4,$K65&gt;'Parâmetros'!$B$5),"Conferir: limite ou valor","OK")))))))</f>
        <v/>
      </c>
      <c r="U65">
        <f>IF('Parâmetros'!D65="","",'Parâmetros'!D65)</f>
        <v/>
      </c>
      <c r="V65">
        <f>IF('Parâmetros'!G65="","",'Parâmetros'!G65)</f>
        <v/>
      </c>
      <c r="W65">
        <f>IF('Parâmetros'!K65="","",'Parâmetros'!K65)</f>
        <v/>
      </c>
      <c r="X65">
        <f>IF('Parâmetros'!M65="","",'Parâmetros'!M65)</f>
        <v/>
      </c>
    </row>
    <row r="66">
      <c r="A66" s="14" t="n"/>
      <c r="B66" s="33" t="n"/>
      <c r="C66" s="14" t="n"/>
      <c r="D66" s="14" t="n"/>
      <c r="E66" s="14" t="n"/>
      <c r="F66" s="14" t="n"/>
      <c r="G66" s="16" t="n"/>
      <c r="H66" s="31">
        <f>IF($A66="","",IF($E66="","",IFERROR(VLOOKUP($E66,'Parâmetros'!$G$4:$I$13,2,FALSE),"")))</f>
        <v/>
      </c>
      <c r="I66" s="31">
        <f>IF($A66="","",IF($E66="","",IFERROR(VLOOKUP($E66,'Parâmetros'!$G$4:$I$13,3,FALSE),"")))</f>
        <v/>
      </c>
      <c r="J66" s="31">
        <f>IF(OR($A66="",$G66="",$H66=""),"",$G66*$H66)</f>
        <v/>
      </c>
      <c r="K66" s="34" t="n"/>
      <c r="L66" s="31">
        <f>IF(OR($A66="",$J66="",$K66=""),"",$J66-$K66)</f>
        <v/>
      </c>
      <c r="M66" s="31">
        <f>IF(OR($A66="",$G66="",$I66=""),"",$G66*$I66)</f>
        <v/>
      </c>
      <c r="N66" s="31">
        <f>IF(OR($A66="",$J66="",$M66=""),"",$J66-$M66)</f>
        <v/>
      </c>
      <c r="O66" s="31">
        <f>IF(OR($A66="",$L66="",$M66=""),"",$L66-$M66)</f>
        <v/>
      </c>
      <c r="P66" s="35">
        <f>IF($A66="","",IFERROR($K66/$J66,""))</f>
        <v/>
      </c>
      <c r="Q66" s="35">
        <f>IF($A66="","",IFERROR($K66/$N66,""))</f>
        <v/>
      </c>
      <c r="R66" s="19" t="n"/>
      <c r="S66" s="9">
        <f>IF($A66="","",IF(OR($B66="",$C66="",$D66="",$E66="",$F66="",$G66="",$H66="",$I66="",$K66="",$R66=""),"Conferir: preencher campos",IF(COUNTIF($A$4:$A$103,$A66)&gt;1,"Conferir: ID repetido",IF(COUNTIF($C$4:$C$103,$C66)&gt;1,"Conferir: referência repetida",IF($R66="Cancelado","Sem ação: cancelado",IF($R66="Em conferência","Conferir: status pendente",IF(OR($K66&gt;$J66,$P66&gt;'Parâmetros'!$B$4,$K66&gt;'Parâmetros'!$B$5),"Conferir: limite ou valor","OK")))))))</f>
        <v/>
      </c>
      <c r="U66">
        <f>IF('Parâmetros'!D66="","",'Parâmetros'!D66)</f>
        <v/>
      </c>
      <c r="V66">
        <f>IF('Parâmetros'!G66="","",'Parâmetros'!G66)</f>
        <v/>
      </c>
      <c r="W66">
        <f>IF('Parâmetros'!K66="","",'Parâmetros'!K66)</f>
        <v/>
      </c>
      <c r="X66">
        <f>IF('Parâmetros'!M66="","",'Parâmetros'!M66)</f>
        <v/>
      </c>
    </row>
    <row r="67">
      <c r="A67" s="14" t="n"/>
      <c r="B67" s="33" t="n"/>
      <c r="C67" s="14" t="n"/>
      <c r="D67" s="14" t="n"/>
      <c r="E67" s="14" t="n"/>
      <c r="F67" s="14" t="n"/>
      <c r="G67" s="16" t="n"/>
      <c r="H67" s="32">
        <f>IF($A67="","",IF($E67="","",IFERROR(VLOOKUP($E67,'Parâmetros'!$G$4:$I$13,2,FALSE),"")))</f>
        <v/>
      </c>
      <c r="I67" s="32">
        <f>IF($A67="","",IF($E67="","",IFERROR(VLOOKUP($E67,'Parâmetros'!$G$4:$I$13,3,FALSE),"")))</f>
        <v/>
      </c>
      <c r="J67" s="32">
        <f>IF(OR($A67="",$G67="",$H67=""),"",$G67*$H67)</f>
        <v/>
      </c>
      <c r="K67" s="34" t="n"/>
      <c r="L67" s="32">
        <f>IF(OR($A67="",$J67="",$K67=""),"",$J67-$K67)</f>
        <v/>
      </c>
      <c r="M67" s="32">
        <f>IF(OR($A67="",$G67="",$I67=""),"",$G67*$I67)</f>
        <v/>
      </c>
      <c r="N67" s="32">
        <f>IF(OR($A67="",$J67="",$M67=""),"",$J67-$M67)</f>
        <v/>
      </c>
      <c r="O67" s="32">
        <f>IF(OR($A67="",$L67="",$M67=""),"",$L67-$M67)</f>
        <v/>
      </c>
      <c r="P67" s="36">
        <f>IF($A67="","",IFERROR($K67/$J67,""))</f>
        <v/>
      </c>
      <c r="Q67" s="36">
        <f>IF($A67="","",IFERROR($K67/$N67,""))</f>
        <v/>
      </c>
      <c r="R67" s="19" t="n"/>
      <c r="S67" s="11">
        <f>IF($A67="","",IF(OR($B67="",$C67="",$D67="",$E67="",$F67="",$G67="",$H67="",$I67="",$K67="",$R67=""),"Conferir: preencher campos",IF(COUNTIF($A$4:$A$103,$A67)&gt;1,"Conferir: ID repetido",IF(COUNTIF($C$4:$C$103,$C67)&gt;1,"Conferir: referência repetida",IF($R67="Cancelado","Sem ação: cancelado",IF($R67="Em conferência","Conferir: status pendente",IF(OR($K67&gt;$J67,$P67&gt;'Parâmetros'!$B$4,$K67&gt;'Parâmetros'!$B$5),"Conferir: limite ou valor","OK")))))))</f>
        <v/>
      </c>
      <c r="U67">
        <f>IF('Parâmetros'!D67="","",'Parâmetros'!D67)</f>
        <v/>
      </c>
      <c r="V67">
        <f>IF('Parâmetros'!G67="","",'Parâmetros'!G67)</f>
        <v/>
      </c>
      <c r="W67">
        <f>IF('Parâmetros'!K67="","",'Parâmetros'!K67)</f>
        <v/>
      </c>
      <c r="X67">
        <f>IF('Parâmetros'!M67="","",'Parâmetros'!M67)</f>
        <v/>
      </c>
    </row>
    <row r="68">
      <c r="A68" s="14" t="n"/>
      <c r="B68" s="33" t="n"/>
      <c r="C68" s="14" t="n"/>
      <c r="D68" s="14" t="n"/>
      <c r="E68" s="14" t="n"/>
      <c r="F68" s="14" t="n"/>
      <c r="G68" s="16" t="n"/>
      <c r="H68" s="31">
        <f>IF($A68="","",IF($E68="","",IFERROR(VLOOKUP($E68,'Parâmetros'!$G$4:$I$13,2,FALSE),"")))</f>
        <v/>
      </c>
      <c r="I68" s="31">
        <f>IF($A68="","",IF($E68="","",IFERROR(VLOOKUP($E68,'Parâmetros'!$G$4:$I$13,3,FALSE),"")))</f>
        <v/>
      </c>
      <c r="J68" s="31">
        <f>IF(OR($A68="",$G68="",$H68=""),"",$G68*$H68)</f>
        <v/>
      </c>
      <c r="K68" s="34" t="n"/>
      <c r="L68" s="31">
        <f>IF(OR($A68="",$J68="",$K68=""),"",$J68-$K68)</f>
        <v/>
      </c>
      <c r="M68" s="31">
        <f>IF(OR($A68="",$G68="",$I68=""),"",$G68*$I68)</f>
        <v/>
      </c>
      <c r="N68" s="31">
        <f>IF(OR($A68="",$J68="",$M68=""),"",$J68-$M68)</f>
        <v/>
      </c>
      <c r="O68" s="31">
        <f>IF(OR($A68="",$L68="",$M68=""),"",$L68-$M68)</f>
        <v/>
      </c>
      <c r="P68" s="35">
        <f>IF($A68="","",IFERROR($K68/$J68,""))</f>
        <v/>
      </c>
      <c r="Q68" s="35">
        <f>IF($A68="","",IFERROR($K68/$N68,""))</f>
        <v/>
      </c>
      <c r="R68" s="19" t="n"/>
      <c r="S68" s="9">
        <f>IF($A68="","",IF(OR($B68="",$C68="",$D68="",$E68="",$F68="",$G68="",$H68="",$I68="",$K68="",$R68=""),"Conferir: preencher campos",IF(COUNTIF($A$4:$A$103,$A68)&gt;1,"Conferir: ID repetido",IF(COUNTIF($C$4:$C$103,$C68)&gt;1,"Conferir: referência repetida",IF($R68="Cancelado","Sem ação: cancelado",IF($R68="Em conferência","Conferir: status pendente",IF(OR($K68&gt;$J68,$P68&gt;'Parâmetros'!$B$4,$K68&gt;'Parâmetros'!$B$5),"Conferir: limite ou valor","OK")))))))</f>
        <v/>
      </c>
      <c r="U68">
        <f>IF('Parâmetros'!D68="","",'Parâmetros'!D68)</f>
        <v/>
      </c>
      <c r="V68">
        <f>IF('Parâmetros'!G68="","",'Parâmetros'!G68)</f>
        <v/>
      </c>
      <c r="W68">
        <f>IF('Parâmetros'!K68="","",'Parâmetros'!K68)</f>
        <v/>
      </c>
      <c r="X68">
        <f>IF('Parâmetros'!M68="","",'Parâmetros'!M68)</f>
        <v/>
      </c>
    </row>
    <row r="69">
      <c r="A69" s="14" t="n"/>
      <c r="B69" s="33" t="n"/>
      <c r="C69" s="14" t="n"/>
      <c r="D69" s="14" t="n"/>
      <c r="E69" s="14" t="n"/>
      <c r="F69" s="14" t="n"/>
      <c r="G69" s="16" t="n"/>
      <c r="H69" s="32">
        <f>IF($A69="","",IF($E69="","",IFERROR(VLOOKUP($E69,'Parâmetros'!$G$4:$I$13,2,FALSE),"")))</f>
        <v/>
      </c>
      <c r="I69" s="32">
        <f>IF($A69="","",IF($E69="","",IFERROR(VLOOKUP($E69,'Parâmetros'!$G$4:$I$13,3,FALSE),"")))</f>
        <v/>
      </c>
      <c r="J69" s="32">
        <f>IF(OR($A69="",$G69="",$H69=""),"",$G69*$H69)</f>
        <v/>
      </c>
      <c r="K69" s="34" t="n"/>
      <c r="L69" s="32">
        <f>IF(OR($A69="",$J69="",$K69=""),"",$J69-$K69)</f>
        <v/>
      </c>
      <c r="M69" s="32">
        <f>IF(OR($A69="",$G69="",$I69=""),"",$G69*$I69)</f>
        <v/>
      </c>
      <c r="N69" s="32">
        <f>IF(OR($A69="",$J69="",$M69=""),"",$J69-$M69)</f>
        <v/>
      </c>
      <c r="O69" s="32">
        <f>IF(OR($A69="",$L69="",$M69=""),"",$L69-$M69)</f>
        <v/>
      </c>
      <c r="P69" s="36">
        <f>IF($A69="","",IFERROR($K69/$J69,""))</f>
        <v/>
      </c>
      <c r="Q69" s="36">
        <f>IF($A69="","",IFERROR($K69/$N69,""))</f>
        <v/>
      </c>
      <c r="R69" s="19" t="n"/>
      <c r="S69" s="11">
        <f>IF($A69="","",IF(OR($B69="",$C69="",$D69="",$E69="",$F69="",$G69="",$H69="",$I69="",$K69="",$R69=""),"Conferir: preencher campos",IF(COUNTIF($A$4:$A$103,$A69)&gt;1,"Conferir: ID repetido",IF(COUNTIF($C$4:$C$103,$C69)&gt;1,"Conferir: referência repetida",IF($R69="Cancelado","Sem ação: cancelado",IF($R69="Em conferência","Conferir: status pendente",IF(OR($K69&gt;$J69,$P69&gt;'Parâmetros'!$B$4,$K69&gt;'Parâmetros'!$B$5),"Conferir: limite ou valor","OK")))))))</f>
        <v/>
      </c>
      <c r="U69">
        <f>IF('Parâmetros'!D69="","",'Parâmetros'!D69)</f>
        <v/>
      </c>
      <c r="V69">
        <f>IF('Parâmetros'!G69="","",'Parâmetros'!G69)</f>
        <v/>
      </c>
      <c r="W69">
        <f>IF('Parâmetros'!K69="","",'Parâmetros'!K69)</f>
        <v/>
      </c>
      <c r="X69">
        <f>IF('Parâmetros'!M69="","",'Parâmetros'!M69)</f>
        <v/>
      </c>
    </row>
    <row r="70">
      <c r="A70" s="14" t="n"/>
      <c r="B70" s="33" t="n"/>
      <c r="C70" s="14" t="n"/>
      <c r="D70" s="14" t="n"/>
      <c r="E70" s="14" t="n"/>
      <c r="F70" s="14" t="n"/>
      <c r="G70" s="16" t="n"/>
      <c r="H70" s="31">
        <f>IF($A70="","",IF($E70="","",IFERROR(VLOOKUP($E70,'Parâmetros'!$G$4:$I$13,2,FALSE),"")))</f>
        <v/>
      </c>
      <c r="I70" s="31">
        <f>IF($A70="","",IF($E70="","",IFERROR(VLOOKUP($E70,'Parâmetros'!$G$4:$I$13,3,FALSE),"")))</f>
        <v/>
      </c>
      <c r="J70" s="31">
        <f>IF(OR($A70="",$G70="",$H70=""),"",$G70*$H70)</f>
        <v/>
      </c>
      <c r="K70" s="34" t="n"/>
      <c r="L70" s="31">
        <f>IF(OR($A70="",$J70="",$K70=""),"",$J70-$K70)</f>
        <v/>
      </c>
      <c r="M70" s="31">
        <f>IF(OR($A70="",$G70="",$I70=""),"",$G70*$I70)</f>
        <v/>
      </c>
      <c r="N70" s="31">
        <f>IF(OR($A70="",$J70="",$M70=""),"",$J70-$M70)</f>
        <v/>
      </c>
      <c r="O70" s="31">
        <f>IF(OR($A70="",$L70="",$M70=""),"",$L70-$M70)</f>
        <v/>
      </c>
      <c r="P70" s="35">
        <f>IF($A70="","",IFERROR($K70/$J70,""))</f>
        <v/>
      </c>
      <c r="Q70" s="35">
        <f>IF($A70="","",IFERROR($K70/$N70,""))</f>
        <v/>
      </c>
      <c r="R70" s="19" t="n"/>
      <c r="S70" s="9">
        <f>IF($A70="","",IF(OR($B70="",$C70="",$D70="",$E70="",$F70="",$G70="",$H70="",$I70="",$K70="",$R70=""),"Conferir: preencher campos",IF(COUNTIF($A$4:$A$103,$A70)&gt;1,"Conferir: ID repetido",IF(COUNTIF($C$4:$C$103,$C70)&gt;1,"Conferir: referência repetida",IF($R70="Cancelado","Sem ação: cancelado",IF($R70="Em conferência","Conferir: status pendente",IF(OR($K70&gt;$J70,$P70&gt;'Parâmetros'!$B$4,$K70&gt;'Parâmetros'!$B$5),"Conferir: limite ou valor","OK")))))))</f>
        <v/>
      </c>
      <c r="U70">
        <f>IF('Parâmetros'!D70="","",'Parâmetros'!D70)</f>
        <v/>
      </c>
      <c r="V70">
        <f>IF('Parâmetros'!G70="","",'Parâmetros'!G70)</f>
        <v/>
      </c>
      <c r="W70">
        <f>IF('Parâmetros'!K70="","",'Parâmetros'!K70)</f>
        <v/>
      </c>
      <c r="X70">
        <f>IF('Parâmetros'!M70="","",'Parâmetros'!M70)</f>
        <v/>
      </c>
    </row>
    <row r="71">
      <c r="A71" s="14" t="n"/>
      <c r="B71" s="33" t="n"/>
      <c r="C71" s="14" t="n"/>
      <c r="D71" s="14" t="n"/>
      <c r="E71" s="14" t="n"/>
      <c r="F71" s="14" t="n"/>
      <c r="G71" s="16" t="n"/>
      <c r="H71" s="32">
        <f>IF($A71="","",IF($E71="","",IFERROR(VLOOKUP($E71,'Parâmetros'!$G$4:$I$13,2,FALSE),"")))</f>
        <v/>
      </c>
      <c r="I71" s="32">
        <f>IF($A71="","",IF($E71="","",IFERROR(VLOOKUP($E71,'Parâmetros'!$G$4:$I$13,3,FALSE),"")))</f>
        <v/>
      </c>
      <c r="J71" s="32">
        <f>IF(OR($A71="",$G71="",$H71=""),"",$G71*$H71)</f>
        <v/>
      </c>
      <c r="K71" s="34" t="n"/>
      <c r="L71" s="32">
        <f>IF(OR($A71="",$J71="",$K71=""),"",$J71-$K71)</f>
        <v/>
      </c>
      <c r="M71" s="32">
        <f>IF(OR($A71="",$G71="",$I71=""),"",$G71*$I71)</f>
        <v/>
      </c>
      <c r="N71" s="32">
        <f>IF(OR($A71="",$J71="",$M71=""),"",$J71-$M71)</f>
        <v/>
      </c>
      <c r="O71" s="32">
        <f>IF(OR($A71="",$L71="",$M71=""),"",$L71-$M71)</f>
        <v/>
      </c>
      <c r="P71" s="36">
        <f>IF($A71="","",IFERROR($K71/$J71,""))</f>
        <v/>
      </c>
      <c r="Q71" s="36">
        <f>IF($A71="","",IFERROR($K71/$N71,""))</f>
        <v/>
      </c>
      <c r="R71" s="19" t="n"/>
      <c r="S71" s="11">
        <f>IF($A71="","",IF(OR($B71="",$C71="",$D71="",$E71="",$F71="",$G71="",$H71="",$I71="",$K71="",$R71=""),"Conferir: preencher campos",IF(COUNTIF($A$4:$A$103,$A71)&gt;1,"Conferir: ID repetido",IF(COUNTIF($C$4:$C$103,$C71)&gt;1,"Conferir: referência repetida",IF($R71="Cancelado","Sem ação: cancelado",IF($R71="Em conferência","Conferir: status pendente",IF(OR($K71&gt;$J71,$P71&gt;'Parâmetros'!$B$4,$K71&gt;'Parâmetros'!$B$5),"Conferir: limite ou valor","OK")))))))</f>
        <v/>
      </c>
      <c r="U71">
        <f>IF('Parâmetros'!D71="","",'Parâmetros'!D71)</f>
        <v/>
      </c>
      <c r="V71">
        <f>IF('Parâmetros'!G71="","",'Parâmetros'!G71)</f>
        <v/>
      </c>
      <c r="W71">
        <f>IF('Parâmetros'!K71="","",'Parâmetros'!K71)</f>
        <v/>
      </c>
      <c r="X71">
        <f>IF('Parâmetros'!M71="","",'Parâmetros'!M71)</f>
        <v/>
      </c>
    </row>
    <row r="72">
      <c r="A72" s="14" t="n"/>
      <c r="B72" s="33" t="n"/>
      <c r="C72" s="14" t="n"/>
      <c r="D72" s="14" t="n"/>
      <c r="E72" s="14" t="n"/>
      <c r="F72" s="14" t="n"/>
      <c r="G72" s="16" t="n"/>
      <c r="H72" s="31">
        <f>IF($A72="","",IF($E72="","",IFERROR(VLOOKUP($E72,'Parâmetros'!$G$4:$I$13,2,FALSE),"")))</f>
        <v/>
      </c>
      <c r="I72" s="31">
        <f>IF($A72="","",IF($E72="","",IFERROR(VLOOKUP($E72,'Parâmetros'!$G$4:$I$13,3,FALSE),"")))</f>
        <v/>
      </c>
      <c r="J72" s="31">
        <f>IF(OR($A72="",$G72="",$H72=""),"",$G72*$H72)</f>
        <v/>
      </c>
      <c r="K72" s="34" t="n"/>
      <c r="L72" s="31">
        <f>IF(OR($A72="",$J72="",$K72=""),"",$J72-$K72)</f>
        <v/>
      </c>
      <c r="M72" s="31">
        <f>IF(OR($A72="",$G72="",$I72=""),"",$G72*$I72)</f>
        <v/>
      </c>
      <c r="N72" s="31">
        <f>IF(OR($A72="",$J72="",$M72=""),"",$J72-$M72)</f>
        <v/>
      </c>
      <c r="O72" s="31">
        <f>IF(OR($A72="",$L72="",$M72=""),"",$L72-$M72)</f>
        <v/>
      </c>
      <c r="P72" s="35">
        <f>IF($A72="","",IFERROR($K72/$J72,""))</f>
        <v/>
      </c>
      <c r="Q72" s="35">
        <f>IF($A72="","",IFERROR($K72/$N72,""))</f>
        <v/>
      </c>
      <c r="R72" s="19" t="n"/>
      <c r="S72" s="9">
        <f>IF($A72="","",IF(OR($B72="",$C72="",$D72="",$E72="",$F72="",$G72="",$H72="",$I72="",$K72="",$R72=""),"Conferir: preencher campos",IF(COUNTIF($A$4:$A$103,$A72)&gt;1,"Conferir: ID repetido",IF(COUNTIF($C$4:$C$103,$C72)&gt;1,"Conferir: referência repetida",IF($R72="Cancelado","Sem ação: cancelado",IF($R72="Em conferência","Conferir: status pendente",IF(OR($K72&gt;$J72,$P72&gt;'Parâmetros'!$B$4,$K72&gt;'Parâmetros'!$B$5),"Conferir: limite ou valor","OK")))))))</f>
        <v/>
      </c>
      <c r="U72">
        <f>IF('Parâmetros'!D72="","",'Parâmetros'!D72)</f>
        <v/>
      </c>
      <c r="V72">
        <f>IF('Parâmetros'!G72="","",'Parâmetros'!G72)</f>
        <v/>
      </c>
      <c r="W72">
        <f>IF('Parâmetros'!K72="","",'Parâmetros'!K72)</f>
        <v/>
      </c>
      <c r="X72">
        <f>IF('Parâmetros'!M72="","",'Parâmetros'!M72)</f>
        <v/>
      </c>
    </row>
    <row r="73">
      <c r="A73" s="14" t="n"/>
      <c r="B73" s="33" t="n"/>
      <c r="C73" s="14" t="n"/>
      <c r="D73" s="14" t="n"/>
      <c r="E73" s="14" t="n"/>
      <c r="F73" s="14" t="n"/>
      <c r="G73" s="16" t="n"/>
      <c r="H73" s="32">
        <f>IF($A73="","",IF($E73="","",IFERROR(VLOOKUP($E73,'Parâmetros'!$G$4:$I$13,2,FALSE),"")))</f>
        <v/>
      </c>
      <c r="I73" s="32">
        <f>IF($A73="","",IF($E73="","",IFERROR(VLOOKUP($E73,'Parâmetros'!$G$4:$I$13,3,FALSE),"")))</f>
        <v/>
      </c>
      <c r="J73" s="32">
        <f>IF(OR($A73="",$G73="",$H73=""),"",$G73*$H73)</f>
        <v/>
      </c>
      <c r="K73" s="34" t="n"/>
      <c r="L73" s="32">
        <f>IF(OR($A73="",$J73="",$K73=""),"",$J73-$K73)</f>
        <v/>
      </c>
      <c r="M73" s="32">
        <f>IF(OR($A73="",$G73="",$I73=""),"",$G73*$I73)</f>
        <v/>
      </c>
      <c r="N73" s="32">
        <f>IF(OR($A73="",$J73="",$M73=""),"",$J73-$M73)</f>
        <v/>
      </c>
      <c r="O73" s="32">
        <f>IF(OR($A73="",$L73="",$M73=""),"",$L73-$M73)</f>
        <v/>
      </c>
      <c r="P73" s="36">
        <f>IF($A73="","",IFERROR($K73/$J73,""))</f>
        <v/>
      </c>
      <c r="Q73" s="36">
        <f>IF($A73="","",IFERROR($K73/$N73,""))</f>
        <v/>
      </c>
      <c r="R73" s="19" t="n"/>
      <c r="S73" s="11">
        <f>IF($A73="","",IF(OR($B73="",$C73="",$D73="",$E73="",$F73="",$G73="",$H73="",$I73="",$K73="",$R73=""),"Conferir: preencher campos",IF(COUNTIF($A$4:$A$103,$A73)&gt;1,"Conferir: ID repetido",IF(COUNTIF($C$4:$C$103,$C73)&gt;1,"Conferir: referência repetida",IF($R73="Cancelado","Sem ação: cancelado",IF($R73="Em conferência","Conferir: status pendente",IF(OR($K73&gt;$J73,$P73&gt;'Parâmetros'!$B$4,$K73&gt;'Parâmetros'!$B$5),"Conferir: limite ou valor","OK")))))))</f>
        <v/>
      </c>
      <c r="U73">
        <f>IF('Parâmetros'!D73="","",'Parâmetros'!D73)</f>
        <v/>
      </c>
      <c r="V73">
        <f>IF('Parâmetros'!G73="","",'Parâmetros'!G73)</f>
        <v/>
      </c>
      <c r="W73">
        <f>IF('Parâmetros'!K73="","",'Parâmetros'!K73)</f>
        <v/>
      </c>
      <c r="X73">
        <f>IF('Parâmetros'!M73="","",'Parâmetros'!M73)</f>
        <v/>
      </c>
    </row>
    <row r="74">
      <c r="A74" s="14" t="n"/>
      <c r="B74" s="33" t="n"/>
      <c r="C74" s="14" t="n"/>
      <c r="D74" s="14" t="n"/>
      <c r="E74" s="14" t="n"/>
      <c r="F74" s="14" t="n"/>
      <c r="G74" s="16" t="n"/>
      <c r="H74" s="31">
        <f>IF($A74="","",IF($E74="","",IFERROR(VLOOKUP($E74,'Parâmetros'!$G$4:$I$13,2,FALSE),"")))</f>
        <v/>
      </c>
      <c r="I74" s="31">
        <f>IF($A74="","",IF($E74="","",IFERROR(VLOOKUP($E74,'Parâmetros'!$G$4:$I$13,3,FALSE),"")))</f>
        <v/>
      </c>
      <c r="J74" s="31">
        <f>IF(OR($A74="",$G74="",$H74=""),"",$G74*$H74)</f>
        <v/>
      </c>
      <c r="K74" s="34" t="n"/>
      <c r="L74" s="31">
        <f>IF(OR($A74="",$J74="",$K74=""),"",$J74-$K74)</f>
        <v/>
      </c>
      <c r="M74" s="31">
        <f>IF(OR($A74="",$G74="",$I74=""),"",$G74*$I74)</f>
        <v/>
      </c>
      <c r="N74" s="31">
        <f>IF(OR($A74="",$J74="",$M74=""),"",$J74-$M74)</f>
        <v/>
      </c>
      <c r="O74" s="31">
        <f>IF(OR($A74="",$L74="",$M74=""),"",$L74-$M74)</f>
        <v/>
      </c>
      <c r="P74" s="35">
        <f>IF($A74="","",IFERROR($K74/$J74,""))</f>
        <v/>
      </c>
      <c r="Q74" s="35">
        <f>IF($A74="","",IFERROR($K74/$N74,""))</f>
        <v/>
      </c>
      <c r="R74" s="19" t="n"/>
      <c r="S74" s="9">
        <f>IF($A74="","",IF(OR($B74="",$C74="",$D74="",$E74="",$F74="",$G74="",$H74="",$I74="",$K74="",$R74=""),"Conferir: preencher campos",IF(COUNTIF($A$4:$A$103,$A74)&gt;1,"Conferir: ID repetido",IF(COUNTIF($C$4:$C$103,$C74)&gt;1,"Conferir: referência repetida",IF($R74="Cancelado","Sem ação: cancelado",IF($R74="Em conferência","Conferir: status pendente",IF(OR($K74&gt;$J74,$P74&gt;'Parâmetros'!$B$4,$K74&gt;'Parâmetros'!$B$5),"Conferir: limite ou valor","OK")))))))</f>
        <v/>
      </c>
      <c r="U74">
        <f>IF('Parâmetros'!D74="","",'Parâmetros'!D74)</f>
        <v/>
      </c>
      <c r="V74">
        <f>IF('Parâmetros'!G74="","",'Parâmetros'!G74)</f>
        <v/>
      </c>
      <c r="W74">
        <f>IF('Parâmetros'!K74="","",'Parâmetros'!K74)</f>
        <v/>
      </c>
      <c r="X74">
        <f>IF('Parâmetros'!M74="","",'Parâmetros'!M74)</f>
        <v/>
      </c>
    </row>
    <row r="75">
      <c r="A75" s="14" t="n"/>
      <c r="B75" s="33" t="n"/>
      <c r="C75" s="14" t="n"/>
      <c r="D75" s="14" t="n"/>
      <c r="E75" s="14" t="n"/>
      <c r="F75" s="14" t="n"/>
      <c r="G75" s="16" t="n"/>
      <c r="H75" s="32">
        <f>IF($A75="","",IF($E75="","",IFERROR(VLOOKUP($E75,'Parâmetros'!$G$4:$I$13,2,FALSE),"")))</f>
        <v/>
      </c>
      <c r="I75" s="32">
        <f>IF($A75="","",IF($E75="","",IFERROR(VLOOKUP($E75,'Parâmetros'!$G$4:$I$13,3,FALSE),"")))</f>
        <v/>
      </c>
      <c r="J75" s="32">
        <f>IF(OR($A75="",$G75="",$H75=""),"",$G75*$H75)</f>
        <v/>
      </c>
      <c r="K75" s="34" t="n"/>
      <c r="L75" s="32">
        <f>IF(OR($A75="",$J75="",$K75=""),"",$J75-$K75)</f>
        <v/>
      </c>
      <c r="M75" s="32">
        <f>IF(OR($A75="",$G75="",$I75=""),"",$G75*$I75)</f>
        <v/>
      </c>
      <c r="N75" s="32">
        <f>IF(OR($A75="",$J75="",$M75=""),"",$J75-$M75)</f>
        <v/>
      </c>
      <c r="O75" s="32">
        <f>IF(OR($A75="",$L75="",$M75=""),"",$L75-$M75)</f>
        <v/>
      </c>
      <c r="P75" s="36">
        <f>IF($A75="","",IFERROR($K75/$J75,""))</f>
        <v/>
      </c>
      <c r="Q75" s="36">
        <f>IF($A75="","",IFERROR($K75/$N75,""))</f>
        <v/>
      </c>
      <c r="R75" s="19" t="n"/>
      <c r="S75" s="11">
        <f>IF($A75="","",IF(OR($B75="",$C75="",$D75="",$E75="",$F75="",$G75="",$H75="",$I75="",$K75="",$R75=""),"Conferir: preencher campos",IF(COUNTIF($A$4:$A$103,$A75)&gt;1,"Conferir: ID repetido",IF(COUNTIF($C$4:$C$103,$C75)&gt;1,"Conferir: referência repetida",IF($R75="Cancelado","Sem ação: cancelado",IF($R75="Em conferência","Conferir: status pendente",IF(OR($K75&gt;$J75,$P75&gt;'Parâmetros'!$B$4,$K75&gt;'Parâmetros'!$B$5),"Conferir: limite ou valor","OK")))))))</f>
        <v/>
      </c>
      <c r="U75">
        <f>IF('Parâmetros'!D75="","",'Parâmetros'!D75)</f>
        <v/>
      </c>
      <c r="V75">
        <f>IF('Parâmetros'!G75="","",'Parâmetros'!G75)</f>
        <v/>
      </c>
      <c r="W75">
        <f>IF('Parâmetros'!K75="","",'Parâmetros'!K75)</f>
        <v/>
      </c>
      <c r="X75">
        <f>IF('Parâmetros'!M75="","",'Parâmetros'!M75)</f>
        <v/>
      </c>
    </row>
    <row r="76">
      <c r="A76" s="14" t="n"/>
      <c r="B76" s="33" t="n"/>
      <c r="C76" s="14" t="n"/>
      <c r="D76" s="14" t="n"/>
      <c r="E76" s="14" t="n"/>
      <c r="F76" s="14" t="n"/>
      <c r="G76" s="16" t="n"/>
      <c r="H76" s="31">
        <f>IF($A76="","",IF($E76="","",IFERROR(VLOOKUP($E76,'Parâmetros'!$G$4:$I$13,2,FALSE),"")))</f>
        <v/>
      </c>
      <c r="I76" s="31">
        <f>IF($A76="","",IF($E76="","",IFERROR(VLOOKUP($E76,'Parâmetros'!$G$4:$I$13,3,FALSE),"")))</f>
        <v/>
      </c>
      <c r="J76" s="31">
        <f>IF(OR($A76="",$G76="",$H76=""),"",$G76*$H76)</f>
        <v/>
      </c>
      <c r="K76" s="34" t="n"/>
      <c r="L76" s="31">
        <f>IF(OR($A76="",$J76="",$K76=""),"",$J76-$K76)</f>
        <v/>
      </c>
      <c r="M76" s="31">
        <f>IF(OR($A76="",$G76="",$I76=""),"",$G76*$I76)</f>
        <v/>
      </c>
      <c r="N76" s="31">
        <f>IF(OR($A76="",$J76="",$M76=""),"",$J76-$M76)</f>
        <v/>
      </c>
      <c r="O76" s="31">
        <f>IF(OR($A76="",$L76="",$M76=""),"",$L76-$M76)</f>
        <v/>
      </c>
      <c r="P76" s="35">
        <f>IF($A76="","",IFERROR($K76/$J76,""))</f>
        <v/>
      </c>
      <c r="Q76" s="35">
        <f>IF($A76="","",IFERROR($K76/$N76,""))</f>
        <v/>
      </c>
      <c r="R76" s="19" t="n"/>
      <c r="S76" s="9">
        <f>IF($A76="","",IF(OR($B76="",$C76="",$D76="",$E76="",$F76="",$G76="",$H76="",$I76="",$K76="",$R76=""),"Conferir: preencher campos",IF(COUNTIF($A$4:$A$103,$A76)&gt;1,"Conferir: ID repetido",IF(COUNTIF($C$4:$C$103,$C76)&gt;1,"Conferir: referência repetida",IF($R76="Cancelado","Sem ação: cancelado",IF($R76="Em conferência","Conferir: status pendente",IF(OR($K76&gt;$J76,$P76&gt;'Parâmetros'!$B$4,$K76&gt;'Parâmetros'!$B$5),"Conferir: limite ou valor","OK")))))))</f>
        <v/>
      </c>
      <c r="U76">
        <f>IF('Parâmetros'!D76="","",'Parâmetros'!D76)</f>
        <v/>
      </c>
      <c r="V76">
        <f>IF('Parâmetros'!G76="","",'Parâmetros'!G76)</f>
        <v/>
      </c>
      <c r="W76">
        <f>IF('Parâmetros'!K76="","",'Parâmetros'!K76)</f>
        <v/>
      </c>
      <c r="X76">
        <f>IF('Parâmetros'!M76="","",'Parâmetros'!M76)</f>
        <v/>
      </c>
    </row>
    <row r="77">
      <c r="A77" s="14" t="n"/>
      <c r="B77" s="33" t="n"/>
      <c r="C77" s="14" t="n"/>
      <c r="D77" s="14" t="n"/>
      <c r="E77" s="14" t="n"/>
      <c r="F77" s="14" t="n"/>
      <c r="G77" s="16" t="n"/>
      <c r="H77" s="32">
        <f>IF($A77="","",IF($E77="","",IFERROR(VLOOKUP($E77,'Parâmetros'!$G$4:$I$13,2,FALSE),"")))</f>
        <v/>
      </c>
      <c r="I77" s="32">
        <f>IF($A77="","",IF($E77="","",IFERROR(VLOOKUP($E77,'Parâmetros'!$G$4:$I$13,3,FALSE),"")))</f>
        <v/>
      </c>
      <c r="J77" s="32">
        <f>IF(OR($A77="",$G77="",$H77=""),"",$G77*$H77)</f>
        <v/>
      </c>
      <c r="K77" s="34" t="n"/>
      <c r="L77" s="32">
        <f>IF(OR($A77="",$J77="",$K77=""),"",$J77-$K77)</f>
        <v/>
      </c>
      <c r="M77" s="32">
        <f>IF(OR($A77="",$G77="",$I77=""),"",$G77*$I77)</f>
        <v/>
      </c>
      <c r="N77" s="32">
        <f>IF(OR($A77="",$J77="",$M77=""),"",$J77-$M77)</f>
        <v/>
      </c>
      <c r="O77" s="32">
        <f>IF(OR($A77="",$L77="",$M77=""),"",$L77-$M77)</f>
        <v/>
      </c>
      <c r="P77" s="36">
        <f>IF($A77="","",IFERROR($K77/$J77,""))</f>
        <v/>
      </c>
      <c r="Q77" s="36">
        <f>IF($A77="","",IFERROR($K77/$N77,""))</f>
        <v/>
      </c>
      <c r="R77" s="19" t="n"/>
      <c r="S77" s="11">
        <f>IF($A77="","",IF(OR($B77="",$C77="",$D77="",$E77="",$F77="",$G77="",$H77="",$I77="",$K77="",$R77=""),"Conferir: preencher campos",IF(COUNTIF($A$4:$A$103,$A77)&gt;1,"Conferir: ID repetido",IF(COUNTIF($C$4:$C$103,$C77)&gt;1,"Conferir: referência repetida",IF($R77="Cancelado","Sem ação: cancelado",IF($R77="Em conferência","Conferir: status pendente",IF(OR($K77&gt;$J77,$P77&gt;'Parâmetros'!$B$4,$K77&gt;'Parâmetros'!$B$5),"Conferir: limite ou valor","OK")))))))</f>
        <v/>
      </c>
      <c r="U77">
        <f>IF('Parâmetros'!D77="","",'Parâmetros'!D77)</f>
        <v/>
      </c>
      <c r="V77">
        <f>IF('Parâmetros'!G77="","",'Parâmetros'!G77)</f>
        <v/>
      </c>
      <c r="W77">
        <f>IF('Parâmetros'!K77="","",'Parâmetros'!K77)</f>
        <v/>
      </c>
      <c r="X77">
        <f>IF('Parâmetros'!M77="","",'Parâmetros'!M77)</f>
        <v/>
      </c>
    </row>
    <row r="78">
      <c r="A78" s="14" t="n"/>
      <c r="B78" s="33" t="n"/>
      <c r="C78" s="14" t="n"/>
      <c r="D78" s="14" t="n"/>
      <c r="E78" s="14" t="n"/>
      <c r="F78" s="14" t="n"/>
      <c r="G78" s="16" t="n"/>
      <c r="H78" s="31">
        <f>IF($A78="","",IF($E78="","",IFERROR(VLOOKUP($E78,'Parâmetros'!$G$4:$I$13,2,FALSE),"")))</f>
        <v/>
      </c>
      <c r="I78" s="31">
        <f>IF($A78="","",IF($E78="","",IFERROR(VLOOKUP($E78,'Parâmetros'!$G$4:$I$13,3,FALSE),"")))</f>
        <v/>
      </c>
      <c r="J78" s="31">
        <f>IF(OR($A78="",$G78="",$H78=""),"",$G78*$H78)</f>
        <v/>
      </c>
      <c r="K78" s="34" t="n"/>
      <c r="L78" s="31">
        <f>IF(OR($A78="",$J78="",$K78=""),"",$J78-$K78)</f>
        <v/>
      </c>
      <c r="M78" s="31">
        <f>IF(OR($A78="",$G78="",$I78=""),"",$G78*$I78)</f>
        <v/>
      </c>
      <c r="N78" s="31">
        <f>IF(OR($A78="",$J78="",$M78=""),"",$J78-$M78)</f>
        <v/>
      </c>
      <c r="O78" s="31">
        <f>IF(OR($A78="",$L78="",$M78=""),"",$L78-$M78)</f>
        <v/>
      </c>
      <c r="P78" s="35">
        <f>IF($A78="","",IFERROR($K78/$J78,""))</f>
        <v/>
      </c>
      <c r="Q78" s="35">
        <f>IF($A78="","",IFERROR($K78/$N78,""))</f>
        <v/>
      </c>
      <c r="R78" s="19" t="n"/>
      <c r="S78" s="9">
        <f>IF($A78="","",IF(OR($B78="",$C78="",$D78="",$E78="",$F78="",$G78="",$H78="",$I78="",$K78="",$R78=""),"Conferir: preencher campos",IF(COUNTIF($A$4:$A$103,$A78)&gt;1,"Conferir: ID repetido",IF(COUNTIF($C$4:$C$103,$C78)&gt;1,"Conferir: referência repetida",IF($R78="Cancelado","Sem ação: cancelado",IF($R78="Em conferência","Conferir: status pendente",IF(OR($K78&gt;$J78,$P78&gt;'Parâmetros'!$B$4,$K78&gt;'Parâmetros'!$B$5),"Conferir: limite ou valor","OK")))))))</f>
        <v/>
      </c>
      <c r="U78">
        <f>IF('Parâmetros'!D78="","",'Parâmetros'!D78)</f>
        <v/>
      </c>
      <c r="V78">
        <f>IF('Parâmetros'!G78="","",'Parâmetros'!G78)</f>
        <v/>
      </c>
      <c r="W78">
        <f>IF('Parâmetros'!K78="","",'Parâmetros'!K78)</f>
        <v/>
      </c>
      <c r="X78">
        <f>IF('Parâmetros'!M78="","",'Parâmetros'!M78)</f>
        <v/>
      </c>
    </row>
    <row r="79">
      <c r="A79" s="14" t="n"/>
      <c r="B79" s="33" t="n"/>
      <c r="C79" s="14" t="n"/>
      <c r="D79" s="14" t="n"/>
      <c r="E79" s="14" t="n"/>
      <c r="F79" s="14" t="n"/>
      <c r="G79" s="16" t="n"/>
      <c r="H79" s="32">
        <f>IF($A79="","",IF($E79="","",IFERROR(VLOOKUP($E79,'Parâmetros'!$G$4:$I$13,2,FALSE),"")))</f>
        <v/>
      </c>
      <c r="I79" s="32">
        <f>IF($A79="","",IF($E79="","",IFERROR(VLOOKUP($E79,'Parâmetros'!$G$4:$I$13,3,FALSE),"")))</f>
        <v/>
      </c>
      <c r="J79" s="32">
        <f>IF(OR($A79="",$G79="",$H79=""),"",$G79*$H79)</f>
        <v/>
      </c>
      <c r="K79" s="34" t="n"/>
      <c r="L79" s="32">
        <f>IF(OR($A79="",$J79="",$K79=""),"",$J79-$K79)</f>
        <v/>
      </c>
      <c r="M79" s="32">
        <f>IF(OR($A79="",$G79="",$I79=""),"",$G79*$I79)</f>
        <v/>
      </c>
      <c r="N79" s="32">
        <f>IF(OR($A79="",$J79="",$M79=""),"",$J79-$M79)</f>
        <v/>
      </c>
      <c r="O79" s="32">
        <f>IF(OR($A79="",$L79="",$M79=""),"",$L79-$M79)</f>
        <v/>
      </c>
      <c r="P79" s="36">
        <f>IF($A79="","",IFERROR($K79/$J79,""))</f>
        <v/>
      </c>
      <c r="Q79" s="36">
        <f>IF($A79="","",IFERROR($K79/$N79,""))</f>
        <v/>
      </c>
      <c r="R79" s="19" t="n"/>
      <c r="S79" s="11">
        <f>IF($A79="","",IF(OR($B79="",$C79="",$D79="",$E79="",$F79="",$G79="",$H79="",$I79="",$K79="",$R79=""),"Conferir: preencher campos",IF(COUNTIF($A$4:$A$103,$A79)&gt;1,"Conferir: ID repetido",IF(COUNTIF($C$4:$C$103,$C79)&gt;1,"Conferir: referência repetida",IF($R79="Cancelado","Sem ação: cancelado",IF($R79="Em conferência","Conferir: status pendente",IF(OR($K79&gt;$J79,$P79&gt;'Parâmetros'!$B$4,$K79&gt;'Parâmetros'!$B$5),"Conferir: limite ou valor","OK")))))))</f>
        <v/>
      </c>
      <c r="U79">
        <f>IF('Parâmetros'!D79="","",'Parâmetros'!D79)</f>
        <v/>
      </c>
      <c r="V79">
        <f>IF('Parâmetros'!G79="","",'Parâmetros'!G79)</f>
        <v/>
      </c>
      <c r="W79">
        <f>IF('Parâmetros'!K79="","",'Parâmetros'!K79)</f>
        <v/>
      </c>
      <c r="X79">
        <f>IF('Parâmetros'!M79="","",'Parâmetros'!M79)</f>
        <v/>
      </c>
    </row>
    <row r="80">
      <c r="A80" s="14" t="n"/>
      <c r="B80" s="33" t="n"/>
      <c r="C80" s="14" t="n"/>
      <c r="D80" s="14" t="n"/>
      <c r="E80" s="14" t="n"/>
      <c r="F80" s="14" t="n"/>
      <c r="G80" s="16" t="n"/>
      <c r="H80" s="31">
        <f>IF($A80="","",IF($E80="","",IFERROR(VLOOKUP($E80,'Parâmetros'!$G$4:$I$13,2,FALSE),"")))</f>
        <v/>
      </c>
      <c r="I80" s="31">
        <f>IF($A80="","",IF($E80="","",IFERROR(VLOOKUP($E80,'Parâmetros'!$G$4:$I$13,3,FALSE),"")))</f>
        <v/>
      </c>
      <c r="J80" s="31">
        <f>IF(OR($A80="",$G80="",$H80=""),"",$G80*$H80)</f>
        <v/>
      </c>
      <c r="K80" s="34" t="n"/>
      <c r="L80" s="31">
        <f>IF(OR($A80="",$J80="",$K80=""),"",$J80-$K80)</f>
        <v/>
      </c>
      <c r="M80" s="31">
        <f>IF(OR($A80="",$G80="",$I80=""),"",$G80*$I80)</f>
        <v/>
      </c>
      <c r="N80" s="31">
        <f>IF(OR($A80="",$J80="",$M80=""),"",$J80-$M80)</f>
        <v/>
      </c>
      <c r="O80" s="31">
        <f>IF(OR($A80="",$L80="",$M80=""),"",$L80-$M80)</f>
        <v/>
      </c>
      <c r="P80" s="35">
        <f>IF($A80="","",IFERROR($K80/$J80,""))</f>
        <v/>
      </c>
      <c r="Q80" s="35">
        <f>IF($A80="","",IFERROR($K80/$N80,""))</f>
        <v/>
      </c>
      <c r="R80" s="19" t="n"/>
      <c r="S80" s="9">
        <f>IF($A80="","",IF(OR($B80="",$C80="",$D80="",$E80="",$F80="",$G80="",$H80="",$I80="",$K80="",$R80=""),"Conferir: preencher campos",IF(COUNTIF($A$4:$A$103,$A80)&gt;1,"Conferir: ID repetido",IF(COUNTIF($C$4:$C$103,$C80)&gt;1,"Conferir: referência repetida",IF($R80="Cancelado","Sem ação: cancelado",IF($R80="Em conferência","Conferir: status pendente",IF(OR($K80&gt;$J80,$P80&gt;'Parâmetros'!$B$4,$K80&gt;'Parâmetros'!$B$5),"Conferir: limite ou valor","OK")))))))</f>
        <v/>
      </c>
      <c r="U80">
        <f>IF('Parâmetros'!D80="","",'Parâmetros'!D80)</f>
        <v/>
      </c>
      <c r="V80">
        <f>IF('Parâmetros'!G80="","",'Parâmetros'!G80)</f>
        <v/>
      </c>
      <c r="W80">
        <f>IF('Parâmetros'!K80="","",'Parâmetros'!K80)</f>
        <v/>
      </c>
      <c r="X80">
        <f>IF('Parâmetros'!M80="","",'Parâmetros'!M80)</f>
        <v/>
      </c>
    </row>
    <row r="81">
      <c r="A81" s="14" t="n"/>
      <c r="B81" s="33" t="n"/>
      <c r="C81" s="14" t="n"/>
      <c r="D81" s="14" t="n"/>
      <c r="E81" s="14" t="n"/>
      <c r="F81" s="14" t="n"/>
      <c r="G81" s="16" t="n"/>
      <c r="H81" s="32">
        <f>IF($A81="","",IF($E81="","",IFERROR(VLOOKUP($E81,'Parâmetros'!$G$4:$I$13,2,FALSE),"")))</f>
        <v/>
      </c>
      <c r="I81" s="32">
        <f>IF($A81="","",IF($E81="","",IFERROR(VLOOKUP($E81,'Parâmetros'!$G$4:$I$13,3,FALSE),"")))</f>
        <v/>
      </c>
      <c r="J81" s="32">
        <f>IF(OR($A81="",$G81="",$H81=""),"",$G81*$H81)</f>
        <v/>
      </c>
      <c r="K81" s="34" t="n"/>
      <c r="L81" s="32">
        <f>IF(OR($A81="",$J81="",$K81=""),"",$J81-$K81)</f>
        <v/>
      </c>
      <c r="M81" s="32">
        <f>IF(OR($A81="",$G81="",$I81=""),"",$G81*$I81)</f>
        <v/>
      </c>
      <c r="N81" s="32">
        <f>IF(OR($A81="",$J81="",$M81=""),"",$J81-$M81)</f>
        <v/>
      </c>
      <c r="O81" s="32">
        <f>IF(OR($A81="",$L81="",$M81=""),"",$L81-$M81)</f>
        <v/>
      </c>
      <c r="P81" s="36">
        <f>IF($A81="","",IFERROR($K81/$J81,""))</f>
        <v/>
      </c>
      <c r="Q81" s="36">
        <f>IF($A81="","",IFERROR($K81/$N81,""))</f>
        <v/>
      </c>
      <c r="R81" s="19" t="n"/>
      <c r="S81" s="11">
        <f>IF($A81="","",IF(OR($B81="",$C81="",$D81="",$E81="",$F81="",$G81="",$H81="",$I81="",$K81="",$R81=""),"Conferir: preencher campos",IF(COUNTIF($A$4:$A$103,$A81)&gt;1,"Conferir: ID repetido",IF(COUNTIF($C$4:$C$103,$C81)&gt;1,"Conferir: referência repetida",IF($R81="Cancelado","Sem ação: cancelado",IF($R81="Em conferência","Conferir: status pendente",IF(OR($K81&gt;$J81,$P81&gt;'Parâmetros'!$B$4,$K81&gt;'Parâmetros'!$B$5),"Conferir: limite ou valor","OK")))))))</f>
        <v/>
      </c>
      <c r="U81">
        <f>IF('Parâmetros'!D81="","",'Parâmetros'!D81)</f>
        <v/>
      </c>
      <c r="V81">
        <f>IF('Parâmetros'!G81="","",'Parâmetros'!G81)</f>
        <v/>
      </c>
      <c r="W81">
        <f>IF('Parâmetros'!K81="","",'Parâmetros'!K81)</f>
        <v/>
      </c>
      <c r="X81">
        <f>IF('Parâmetros'!M81="","",'Parâmetros'!M81)</f>
        <v/>
      </c>
    </row>
    <row r="82">
      <c r="A82" s="14" t="n"/>
      <c r="B82" s="33" t="n"/>
      <c r="C82" s="14" t="n"/>
      <c r="D82" s="14" t="n"/>
      <c r="E82" s="14" t="n"/>
      <c r="F82" s="14" t="n"/>
      <c r="G82" s="16" t="n"/>
      <c r="H82" s="31">
        <f>IF($A82="","",IF($E82="","",IFERROR(VLOOKUP($E82,'Parâmetros'!$G$4:$I$13,2,FALSE),"")))</f>
        <v/>
      </c>
      <c r="I82" s="31">
        <f>IF($A82="","",IF($E82="","",IFERROR(VLOOKUP($E82,'Parâmetros'!$G$4:$I$13,3,FALSE),"")))</f>
        <v/>
      </c>
      <c r="J82" s="31">
        <f>IF(OR($A82="",$G82="",$H82=""),"",$G82*$H82)</f>
        <v/>
      </c>
      <c r="K82" s="34" t="n"/>
      <c r="L82" s="31">
        <f>IF(OR($A82="",$J82="",$K82=""),"",$J82-$K82)</f>
        <v/>
      </c>
      <c r="M82" s="31">
        <f>IF(OR($A82="",$G82="",$I82=""),"",$G82*$I82)</f>
        <v/>
      </c>
      <c r="N82" s="31">
        <f>IF(OR($A82="",$J82="",$M82=""),"",$J82-$M82)</f>
        <v/>
      </c>
      <c r="O82" s="31">
        <f>IF(OR($A82="",$L82="",$M82=""),"",$L82-$M82)</f>
        <v/>
      </c>
      <c r="P82" s="35">
        <f>IF($A82="","",IFERROR($K82/$J82,""))</f>
        <v/>
      </c>
      <c r="Q82" s="35">
        <f>IF($A82="","",IFERROR($K82/$N82,""))</f>
        <v/>
      </c>
      <c r="R82" s="19" t="n"/>
      <c r="S82" s="9">
        <f>IF($A82="","",IF(OR($B82="",$C82="",$D82="",$E82="",$F82="",$G82="",$H82="",$I82="",$K82="",$R82=""),"Conferir: preencher campos",IF(COUNTIF($A$4:$A$103,$A82)&gt;1,"Conferir: ID repetido",IF(COUNTIF($C$4:$C$103,$C82)&gt;1,"Conferir: referência repetida",IF($R82="Cancelado","Sem ação: cancelado",IF($R82="Em conferência","Conferir: status pendente",IF(OR($K82&gt;$J82,$P82&gt;'Parâmetros'!$B$4,$K82&gt;'Parâmetros'!$B$5),"Conferir: limite ou valor","OK")))))))</f>
        <v/>
      </c>
      <c r="U82">
        <f>IF('Parâmetros'!D82="","",'Parâmetros'!D82)</f>
        <v/>
      </c>
      <c r="V82">
        <f>IF('Parâmetros'!G82="","",'Parâmetros'!G82)</f>
        <v/>
      </c>
      <c r="W82">
        <f>IF('Parâmetros'!K82="","",'Parâmetros'!K82)</f>
        <v/>
      </c>
      <c r="X82">
        <f>IF('Parâmetros'!M82="","",'Parâmetros'!M82)</f>
        <v/>
      </c>
    </row>
    <row r="83">
      <c r="A83" s="14" t="n"/>
      <c r="B83" s="33" t="n"/>
      <c r="C83" s="14" t="n"/>
      <c r="D83" s="14" t="n"/>
      <c r="E83" s="14" t="n"/>
      <c r="F83" s="14" t="n"/>
      <c r="G83" s="16" t="n"/>
      <c r="H83" s="32">
        <f>IF($A83="","",IF($E83="","",IFERROR(VLOOKUP($E83,'Parâmetros'!$G$4:$I$13,2,FALSE),"")))</f>
        <v/>
      </c>
      <c r="I83" s="32">
        <f>IF($A83="","",IF($E83="","",IFERROR(VLOOKUP($E83,'Parâmetros'!$G$4:$I$13,3,FALSE),"")))</f>
        <v/>
      </c>
      <c r="J83" s="32">
        <f>IF(OR($A83="",$G83="",$H83=""),"",$G83*$H83)</f>
        <v/>
      </c>
      <c r="K83" s="34" t="n"/>
      <c r="L83" s="32">
        <f>IF(OR($A83="",$J83="",$K83=""),"",$J83-$K83)</f>
        <v/>
      </c>
      <c r="M83" s="32">
        <f>IF(OR($A83="",$G83="",$I83=""),"",$G83*$I83)</f>
        <v/>
      </c>
      <c r="N83" s="32">
        <f>IF(OR($A83="",$J83="",$M83=""),"",$J83-$M83)</f>
        <v/>
      </c>
      <c r="O83" s="32">
        <f>IF(OR($A83="",$L83="",$M83=""),"",$L83-$M83)</f>
        <v/>
      </c>
      <c r="P83" s="36">
        <f>IF($A83="","",IFERROR($K83/$J83,""))</f>
        <v/>
      </c>
      <c r="Q83" s="36">
        <f>IF($A83="","",IFERROR($K83/$N83,""))</f>
        <v/>
      </c>
      <c r="R83" s="19" t="n"/>
      <c r="S83" s="11">
        <f>IF($A83="","",IF(OR($B83="",$C83="",$D83="",$E83="",$F83="",$G83="",$H83="",$I83="",$K83="",$R83=""),"Conferir: preencher campos",IF(COUNTIF($A$4:$A$103,$A83)&gt;1,"Conferir: ID repetido",IF(COUNTIF($C$4:$C$103,$C83)&gt;1,"Conferir: referência repetida",IF($R83="Cancelado","Sem ação: cancelado",IF($R83="Em conferência","Conferir: status pendente",IF(OR($K83&gt;$J83,$P83&gt;'Parâmetros'!$B$4,$K83&gt;'Parâmetros'!$B$5),"Conferir: limite ou valor","OK")))))))</f>
        <v/>
      </c>
      <c r="U83">
        <f>IF('Parâmetros'!D83="","",'Parâmetros'!D83)</f>
        <v/>
      </c>
      <c r="V83">
        <f>IF('Parâmetros'!G83="","",'Parâmetros'!G83)</f>
        <v/>
      </c>
      <c r="W83">
        <f>IF('Parâmetros'!K83="","",'Parâmetros'!K83)</f>
        <v/>
      </c>
      <c r="X83">
        <f>IF('Parâmetros'!M83="","",'Parâmetros'!M83)</f>
        <v/>
      </c>
    </row>
    <row r="84">
      <c r="A84" s="14" t="n"/>
      <c r="B84" s="33" t="n"/>
      <c r="C84" s="14" t="n"/>
      <c r="D84" s="14" t="n"/>
      <c r="E84" s="14" t="n"/>
      <c r="F84" s="14" t="n"/>
      <c r="G84" s="16" t="n"/>
      <c r="H84" s="31">
        <f>IF($A84="","",IF($E84="","",IFERROR(VLOOKUP($E84,'Parâmetros'!$G$4:$I$13,2,FALSE),"")))</f>
        <v/>
      </c>
      <c r="I84" s="31">
        <f>IF($A84="","",IF($E84="","",IFERROR(VLOOKUP($E84,'Parâmetros'!$G$4:$I$13,3,FALSE),"")))</f>
        <v/>
      </c>
      <c r="J84" s="31">
        <f>IF(OR($A84="",$G84="",$H84=""),"",$G84*$H84)</f>
        <v/>
      </c>
      <c r="K84" s="34" t="n"/>
      <c r="L84" s="31">
        <f>IF(OR($A84="",$J84="",$K84=""),"",$J84-$K84)</f>
        <v/>
      </c>
      <c r="M84" s="31">
        <f>IF(OR($A84="",$G84="",$I84=""),"",$G84*$I84)</f>
        <v/>
      </c>
      <c r="N84" s="31">
        <f>IF(OR($A84="",$J84="",$M84=""),"",$J84-$M84)</f>
        <v/>
      </c>
      <c r="O84" s="31">
        <f>IF(OR($A84="",$L84="",$M84=""),"",$L84-$M84)</f>
        <v/>
      </c>
      <c r="P84" s="35">
        <f>IF($A84="","",IFERROR($K84/$J84,""))</f>
        <v/>
      </c>
      <c r="Q84" s="35">
        <f>IF($A84="","",IFERROR($K84/$N84,""))</f>
        <v/>
      </c>
      <c r="R84" s="19" t="n"/>
      <c r="S84" s="9">
        <f>IF($A84="","",IF(OR($B84="",$C84="",$D84="",$E84="",$F84="",$G84="",$H84="",$I84="",$K84="",$R84=""),"Conferir: preencher campos",IF(COUNTIF($A$4:$A$103,$A84)&gt;1,"Conferir: ID repetido",IF(COUNTIF($C$4:$C$103,$C84)&gt;1,"Conferir: referência repetida",IF($R84="Cancelado","Sem ação: cancelado",IF($R84="Em conferência","Conferir: status pendente",IF(OR($K84&gt;$J84,$P84&gt;'Parâmetros'!$B$4,$K84&gt;'Parâmetros'!$B$5),"Conferir: limite ou valor","OK")))))))</f>
        <v/>
      </c>
      <c r="U84">
        <f>IF('Parâmetros'!D84="","",'Parâmetros'!D84)</f>
        <v/>
      </c>
      <c r="V84">
        <f>IF('Parâmetros'!G84="","",'Parâmetros'!G84)</f>
        <v/>
      </c>
      <c r="W84">
        <f>IF('Parâmetros'!K84="","",'Parâmetros'!K84)</f>
        <v/>
      </c>
      <c r="X84">
        <f>IF('Parâmetros'!M84="","",'Parâmetros'!M84)</f>
        <v/>
      </c>
    </row>
    <row r="85">
      <c r="A85" s="14" t="n"/>
      <c r="B85" s="33" t="n"/>
      <c r="C85" s="14" t="n"/>
      <c r="D85" s="14" t="n"/>
      <c r="E85" s="14" t="n"/>
      <c r="F85" s="14" t="n"/>
      <c r="G85" s="16" t="n"/>
      <c r="H85" s="32">
        <f>IF($A85="","",IF($E85="","",IFERROR(VLOOKUP($E85,'Parâmetros'!$G$4:$I$13,2,FALSE),"")))</f>
        <v/>
      </c>
      <c r="I85" s="32">
        <f>IF($A85="","",IF($E85="","",IFERROR(VLOOKUP($E85,'Parâmetros'!$G$4:$I$13,3,FALSE),"")))</f>
        <v/>
      </c>
      <c r="J85" s="32">
        <f>IF(OR($A85="",$G85="",$H85=""),"",$G85*$H85)</f>
        <v/>
      </c>
      <c r="K85" s="34" t="n"/>
      <c r="L85" s="32">
        <f>IF(OR($A85="",$J85="",$K85=""),"",$J85-$K85)</f>
        <v/>
      </c>
      <c r="M85" s="32">
        <f>IF(OR($A85="",$G85="",$I85=""),"",$G85*$I85)</f>
        <v/>
      </c>
      <c r="N85" s="32">
        <f>IF(OR($A85="",$J85="",$M85=""),"",$J85-$M85)</f>
        <v/>
      </c>
      <c r="O85" s="32">
        <f>IF(OR($A85="",$L85="",$M85=""),"",$L85-$M85)</f>
        <v/>
      </c>
      <c r="P85" s="36">
        <f>IF($A85="","",IFERROR($K85/$J85,""))</f>
        <v/>
      </c>
      <c r="Q85" s="36">
        <f>IF($A85="","",IFERROR($K85/$N85,""))</f>
        <v/>
      </c>
      <c r="R85" s="19" t="n"/>
      <c r="S85" s="11">
        <f>IF($A85="","",IF(OR($B85="",$C85="",$D85="",$E85="",$F85="",$G85="",$H85="",$I85="",$K85="",$R85=""),"Conferir: preencher campos",IF(COUNTIF($A$4:$A$103,$A85)&gt;1,"Conferir: ID repetido",IF(COUNTIF($C$4:$C$103,$C85)&gt;1,"Conferir: referência repetida",IF($R85="Cancelado","Sem ação: cancelado",IF($R85="Em conferência","Conferir: status pendente",IF(OR($K85&gt;$J85,$P85&gt;'Parâmetros'!$B$4,$K85&gt;'Parâmetros'!$B$5),"Conferir: limite ou valor","OK")))))))</f>
        <v/>
      </c>
      <c r="U85">
        <f>IF('Parâmetros'!D85="","",'Parâmetros'!D85)</f>
        <v/>
      </c>
      <c r="V85">
        <f>IF('Parâmetros'!G85="","",'Parâmetros'!G85)</f>
        <v/>
      </c>
      <c r="W85">
        <f>IF('Parâmetros'!K85="","",'Parâmetros'!K85)</f>
        <v/>
      </c>
      <c r="X85">
        <f>IF('Parâmetros'!M85="","",'Parâmetros'!M85)</f>
        <v/>
      </c>
    </row>
    <row r="86">
      <c r="A86" s="14" t="n"/>
      <c r="B86" s="33" t="n"/>
      <c r="C86" s="14" t="n"/>
      <c r="D86" s="14" t="n"/>
      <c r="E86" s="14" t="n"/>
      <c r="F86" s="14" t="n"/>
      <c r="G86" s="16" t="n"/>
      <c r="H86" s="31">
        <f>IF($A86="","",IF($E86="","",IFERROR(VLOOKUP($E86,'Parâmetros'!$G$4:$I$13,2,FALSE),"")))</f>
        <v/>
      </c>
      <c r="I86" s="31">
        <f>IF($A86="","",IF($E86="","",IFERROR(VLOOKUP($E86,'Parâmetros'!$G$4:$I$13,3,FALSE),"")))</f>
        <v/>
      </c>
      <c r="J86" s="31">
        <f>IF(OR($A86="",$G86="",$H86=""),"",$G86*$H86)</f>
        <v/>
      </c>
      <c r="K86" s="34" t="n"/>
      <c r="L86" s="31">
        <f>IF(OR($A86="",$J86="",$K86=""),"",$J86-$K86)</f>
        <v/>
      </c>
      <c r="M86" s="31">
        <f>IF(OR($A86="",$G86="",$I86=""),"",$G86*$I86)</f>
        <v/>
      </c>
      <c r="N86" s="31">
        <f>IF(OR($A86="",$J86="",$M86=""),"",$J86-$M86)</f>
        <v/>
      </c>
      <c r="O86" s="31">
        <f>IF(OR($A86="",$L86="",$M86=""),"",$L86-$M86)</f>
        <v/>
      </c>
      <c r="P86" s="35">
        <f>IF($A86="","",IFERROR($K86/$J86,""))</f>
        <v/>
      </c>
      <c r="Q86" s="35">
        <f>IF($A86="","",IFERROR($K86/$N86,""))</f>
        <v/>
      </c>
      <c r="R86" s="19" t="n"/>
      <c r="S86" s="9">
        <f>IF($A86="","",IF(OR($B86="",$C86="",$D86="",$E86="",$F86="",$G86="",$H86="",$I86="",$K86="",$R86=""),"Conferir: preencher campos",IF(COUNTIF($A$4:$A$103,$A86)&gt;1,"Conferir: ID repetido",IF(COUNTIF($C$4:$C$103,$C86)&gt;1,"Conferir: referência repetida",IF($R86="Cancelado","Sem ação: cancelado",IF($R86="Em conferência","Conferir: status pendente",IF(OR($K86&gt;$J86,$P86&gt;'Parâmetros'!$B$4,$K86&gt;'Parâmetros'!$B$5),"Conferir: limite ou valor","OK")))))))</f>
        <v/>
      </c>
      <c r="U86">
        <f>IF('Parâmetros'!D86="","",'Parâmetros'!D86)</f>
        <v/>
      </c>
      <c r="V86">
        <f>IF('Parâmetros'!G86="","",'Parâmetros'!G86)</f>
        <v/>
      </c>
      <c r="W86">
        <f>IF('Parâmetros'!K86="","",'Parâmetros'!K86)</f>
        <v/>
      </c>
      <c r="X86">
        <f>IF('Parâmetros'!M86="","",'Parâmetros'!M86)</f>
        <v/>
      </c>
    </row>
    <row r="87">
      <c r="A87" s="14" t="n"/>
      <c r="B87" s="33" t="n"/>
      <c r="C87" s="14" t="n"/>
      <c r="D87" s="14" t="n"/>
      <c r="E87" s="14" t="n"/>
      <c r="F87" s="14" t="n"/>
      <c r="G87" s="16" t="n"/>
      <c r="H87" s="32">
        <f>IF($A87="","",IF($E87="","",IFERROR(VLOOKUP($E87,'Parâmetros'!$G$4:$I$13,2,FALSE),"")))</f>
        <v/>
      </c>
      <c r="I87" s="32">
        <f>IF($A87="","",IF($E87="","",IFERROR(VLOOKUP($E87,'Parâmetros'!$G$4:$I$13,3,FALSE),"")))</f>
        <v/>
      </c>
      <c r="J87" s="32">
        <f>IF(OR($A87="",$G87="",$H87=""),"",$G87*$H87)</f>
        <v/>
      </c>
      <c r="K87" s="34" t="n"/>
      <c r="L87" s="32">
        <f>IF(OR($A87="",$J87="",$K87=""),"",$J87-$K87)</f>
        <v/>
      </c>
      <c r="M87" s="32">
        <f>IF(OR($A87="",$G87="",$I87=""),"",$G87*$I87)</f>
        <v/>
      </c>
      <c r="N87" s="32">
        <f>IF(OR($A87="",$J87="",$M87=""),"",$J87-$M87)</f>
        <v/>
      </c>
      <c r="O87" s="32">
        <f>IF(OR($A87="",$L87="",$M87=""),"",$L87-$M87)</f>
        <v/>
      </c>
      <c r="P87" s="36">
        <f>IF($A87="","",IFERROR($K87/$J87,""))</f>
        <v/>
      </c>
      <c r="Q87" s="36">
        <f>IF($A87="","",IFERROR($K87/$N87,""))</f>
        <v/>
      </c>
      <c r="R87" s="19" t="n"/>
      <c r="S87" s="11">
        <f>IF($A87="","",IF(OR($B87="",$C87="",$D87="",$E87="",$F87="",$G87="",$H87="",$I87="",$K87="",$R87=""),"Conferir: preencher campos",IF(COUNTIF($A$4:$A$103,$A87)&gt;1,"Conferir: ID repetido",IF(COUNTIF($C$4:$C$103,$C87)&gt;1,"Conferir: referência repetida",IF($R87="Cancelado","Sem ação: cancelado",IF($R87="Em conferência","Conferir: status pendente",IF(OR($K87&gt;$J87,$P87&gt;'Parâmetros'!$B$4,$K87&gt;'Parâmetros'!$B$5),"Conferir: limite ou valor","OK")))))))</f>
        <v/>
      </c>
      <c r="U87">
        <f>IF('Parâmetros'!D87="","",'Parâmetros'!D87)</f>
        <v/>
      </c>
      <c r="V87">
        <f>IF('Parâmetros'!G87="","",'Parâmetros'!G87)</f>
        <v/>
      </c>
      <c r="W87">
        <f>IF('Parâmetros'!K87="","",'Parâmetros'!K87)</f>
        <v/>
      </c>
      <c r="X87">
        <f>IF('Parâmetros'!M87="","",'Parâmetros'!M87)</f>
        <v/>
      </c>
    </row>
    <row r="88">
      <c r="A88" s="14" t="n"/>
      <c r="B88" s="33" t="n"/>
      <c r="C88" s="14" t="n"/>
      <c r="D88" s="14" t="n"/>
      <c r="E88" s="14" t="n"/>
      <c r="F88" s="14" t="n"/>
      <c r="G88" s="16" t="n"/>
      <c r="H88" s="31">
        <f>IF($A88="","",IF($E88="","",IFERROR(VLOOKUP($E88,'Parâmetros'!$G$4:$I$13,2,FALSE),"")))</f>
        <v/>
      </c>
      <c r="I88" s="31">
        <f>IF($A88="","",IF($E88="","",IFERROR(VLOOKUP($E88,'Parâmetros'!$G$4:$I$13,3,FALSE),"")))</f>
        <v/>
      </c>
      <c r="J88" s="31">
        <f>IF(OR($A88="",$G88="",$H88=""),"",$G88*$H88)</f>
        <v/>
      </c>
      <c r="K88" s="34" t="n"/>
      <c r="L88" s="31">
        <f>IF(OR($A88="",$J88="",$K88=""),"",$J88-$K88)</f>
        <v/>
      </c>
      <c r="M88" s="31">
        <f>IF(OR($A88="",$G88="",$I88=""),"",$G88*$I88)</f>
        <v/>
      </c>
      <c r="N88" s="31">
        <f>IF(OR($A88="",$J88="",$M88=""),"",$J88-$M88)</f>
        <v/>
      </c>
      <c r="O88" s="31">
        <f>IF(OR($A88="",$L88="",$M88=""),"",$L88-$M88)</f>
        <v/>
      </c>
      <c r="P88" s="35">
        <f>IF($A88="","",IFERROR($K88/$J88,""))</f>
        <v/>
      </c>
      <c r="Q88" s="35">
        <f>IF($A88="","",IFERROR($K88/$N88,""))</f>
        <v/>
      </c>
      <c r="R88" s="19" t="n"/>
      <c r="S88" s="9">
        <f>IF($A88="","",IF(OR($B88="",$C88="",$D88="",$E88="",$F88="",$G88="",$H88="",$I88="",$K88="",$R88=""),"Conferir: preencher campos",IF(COUNTIF($A$4:$A$103,$A88)&gt;1,"Conferir: ID repetido",IF(COUNTIF($C$4:$C$103,$C88)&gt;1,"Conferir: referência repetida",IF($R88="Cancelado","Sem ação: cancelado",IF($R88="Em conferência","Conferir: status pendente",IF(OR($K88&gt;$J88,$P88&gt;'Parâmetros'!$B$4,$K88&gt;'Parâmetros'!$B$5),"Conferir: limite ou valor","OK")))))))</f>
        <v/>
      </c>
      <c r="U88">
        <f>IF('Parâmetros'!D88="","",'Parâmetros'!D88)</f>
        <v/>
      </c>
      <c r="V88">
        <f>IF('Parâmetros'!G88="","",'Parâmetros'!G88)</f>
        <v/>
      </c>
      <c r="W88">
        <f>IF('Parâmetros'!K88="","",'Parâmetros'!K88)</f>
        <v/>
      </c>
      <c r="X88">
        <f>IF('Parâmetros'!M88="","",'Parâmetros'!M88)</f>
        <v/>
      </c>
    </row>
    <row r="89">
      <c r="A89" s="14" t="n"/>
      <c r="B89" s="33" t="n"/>
      <c r="C89" s="14" t="n"/>
      <c r="D89" s="14" t="n"/>
      <c r="E89" s="14" t="n"/>
      <c r="F89" s="14" t="n"/>
      <c r="G89" s="16" t="n"/>
      <c r="H89" s="32">
        <f>IF($A89="","",IF($E89="","",IFERROR(VLOOKUP($E89,'Parâmetros'!$G$4:$I$13,2,FALSE),"")))</f>
        <v/>
      </c>
      <c r="I89" s="32">
        <f>IF($A89="","",IF($E89="","",IFERROR(VLOOKUP($E89,'Parâmetros'!$G$4:$I$13,3,FALSE),"")))</f>
        <v/>
      </c>
      <c r="J89" s="32">
        <f>IF(OR($A89="",$G89="",$H89=""),"",$G89*$H89)</f>
        <v/>
      </c>
      <c r="K89" s="34" t="n"/>
      <c r="L89" s="32">
        <f>IF(OR($A89="",$J89="",$K89=""),"",$J89-$K89)</f>
        <v/>
      </c>
      <c r="M89" s="32">
        <f>IF(OR($A89="",$G89="",$I89=""),"",$G89*$I89)</f>
        <v/>
      </c>
      <c r="N89" s="32">
        <f>IF(OR($A89="",$J89="",$M89=""),"",$J89-$M89)</f>
        <v/>
      </c>
      <c r="O89" s="32">
        <f>IF(OR($A89="",$L89="",$M89=""),"",$L89-$M89)</f>
        <v/>
      </c>
      <c r="P89" s="36">
        <f>IF($A89="","",IFERROR($K89/$J89,""))</f>
        <v/>
      </c>
      <c r="Q89" s="36">
        <f>IF($A89="","",IFERROR($K89/$N89,""))</f>
        <v/>
      </c>
      <c r="R89" s="19" t="n"/>
      <c r="S89" s="11">
        <f>IF($A89="","",IF(OR($B89="",$C89="",$D89="",$E89="",$F89="",$G89="",$H89="",$I89="",$K89="",$R89=""),"Conferir: preencher campos",IF(COUNTIF($A$4:$A$103,$A89)&gt;1,"Conferir: ID repetido",IF(COUNTIF($C$4:$C$103,$C89)&gt;1,"Conferir: referência repetida",IF($R89="Cancelado","Sem ação: cancelado",IF($R89="Em conferência","Conferir: status pendente",IF(OR($K89&gt;$J89,$P89&gt;'Parâmetros'!$B$4,$K89&gt;'Parâmetros'!$B$5),"Conferir: limite ou valor","OK")))))))</f>
        <v/>
      </c>
      <c r="U89">
        <f>IF('Parâmetros'!D89="","",'Parâmetros'!D89)</f>
        <v/>
      </c>
      <c r="V89">
        <f>IF('Parâmetros'!G89="","",'Parâmetros'!G89)</f>
        <v/>
      </c>
      <c r="W89">
        <f>IF('Parâmetros'!K89="","",'Parâmetros'!K89)</f>
        <v/>
      </c>
      <c r="X89">
        <f>IF('Parâmetros'!M89="","",'Parâmetros'!M89)</f>
        <v/>
      </c>
    </row>
    <row r="90">
      <c r="A90" s="14" t="n"/>
      <c r="B90" s="33" t="n"/>
      <c r="C90" s="14" t="n"/>
      <c r="D90" s="14" t="n"/>
      <c r="E90" s="14" t="n"/>
      <c r="F90" s="14" t="n"/>
      <c r="G90" s="16" t="n"/>
      <c r="H90" s="31">
        <f>IF($A90="","",IF($E90="","",IFERROR(VLOOKUP($E90,'Parâmetros'!$G$4:$I$13,2,FALSE),"")))</f>
        <v/>
      </c>
      <c r="I90" s="31">
        <f>IF($A90="","",IF($E90="","",IFERROR(VLOOKUP($E90,'Parâmetros'!$G$4:$I$13,3,FALSE),"")))</f>
        <v/>
      </c>
      <c r="J90" s="31">
        <f>IF(OR($A90="",$G90="",$H90=""),"",$G90*$H90)</f>
        <v/>
      </c>
      <c r="K90" s="34" t="n"/>
      <c r="L90" s="31">
        <f>IF(OR($A90="",$J90="",$K90=""),"",$J90-$K90)</f>
        <v/>
      </c>
      <c r="M90" s="31">
        <f>IF(OR($A90="",$G90="",$I90=""),"",$G90*$I90)</f>
        <v/>
      </c>
      <c r="N90" s="31">
        <f>IF(OR($A90="",$J90="",$M90=""),"",$J90-$M90)</f>
        <v/>
      </c>
      <c r="O90" s="31">
        <f>IF(OR($A90="",$L90="",$M90=""),"",$L90-$M90)</f>
        <v/>
      </c>
      <c r="P90" s="35">
        <f>IF($A90="","",IFERROR($K90/$J90,""))</f>
        <v/>
      </c>
      <c r="Q90" s="35">
        <f>IF($A90="","",IFERROR($K90/$N90,""))</f>
        <v/>
      </c>
      <c r="R90" s="19" t="n"/>
      <c r="S90" s="9">
        <f>IF($A90="","",IF(OR($B90="",$C90="",$D90="",$E90="",$F90="",$G90="",$H90="",$I90="",$K90="",$R90=""),"Conferir: preencher campos",IF(COUNTIF($A$4:$A$103,$A90)&gt;1,"Conferir: ID repetido",IF(COUNTIF($C$4:$C$103,$C90)&gt;1,"Conferir: referência repetida",IF($R90="Cancelado","Sem ação: cancelado",IF($R90="Em conferência","Conferir: status pendente",IF(OR($K90&gt;$J90,$P90&gt;'Parâmetros'!$B$4,$K90&gt;'Parâmetros'!$B$5),"Conferir: limite ou valor","OK")))))))</f>
        <v/>
      </c>
      <c r="U90">
        <f>IF('Parâmetros'!D90="","",'Parâmetros'!D90)</f>
        <v/>
      </c>
      <c r="V90">
        <f>IF('Parâmetros'!G90="","",'Parâmetros'!G90)</f>
        <v/>
      </c>
      <c r="W90">
        <f>IF('Parâmetros'!K90="","",'Parâmetros'!K90)</f>
        <v/>
      </c>
      <c r="X90">
        <f>IF('Parâmetros'!M90="","",'Parâmetros'!M90)</f>
        <v/>
      </c>
    </row>
    <row r="91">
      <c r="A91" s="14" t="n"/>
      <c r="B91" s="33" t="n"/>
      <c r="C91" s="14" t="n"/>
      <c r="D91" s="14" t="n"/>
      <c r="E91" s="14" t="n"/>
      <c r="F91" s="14" t="n"/>
      <c r="G91" s="16" t="n"/>
      <c r="H91" s="32">
        <f>IF($A91="","",IF($E91="","",IFERROR(VLOOKUP($E91,'Parâmetros'!$G$4:$I$13,2,FALSE),"")))</f>
        <v/>
      </c>
      <c r="I91" s="32">
        <f>IF($A91="","",IF($E91="","",IFERROR(VLOOKUP($E91,'Parâmetros'!$G$4:$I$13,3,FALSE),"")))</f>
        <v/>
      </c>
      <c r="J91" s="32">
        <f>IF(OR($A91="",$G91="",$H91=""),"",$G91*$H91)</f>
        <v/>
      </c>
      <c r="K91" s="34" t="n"/>
      <c r="L91" s="32">
        <f>IF(OR($A91="",$J91="",$K91=""),"",$J91-$K91)</f>
        <v/>
      </c>
      <c r="M91" s="32">
        <f>IF(OR($A91="",$G91="",$I91=""),"",$G91*$I91)</f>
        <v/>
      </c>
      <c r="N91" s="32">
        <f>IF(OR($A91="",$J91="",$M91=""),"",$J91-$M91)</f>
        <v/>
      </c>
      <c r="O91" s="32">
        <f>IF(OR($A91="",$L91="",$M91=""),"",$L91-$M91)</f>
        <v/>
      </c>
      <c r="P91" s="36">
        <f>IF($A91="","",IFERROR($K91/$J91,""))</f>
        <v/>
      </c>
      <c r="Q91" s="36">
        <f>IF($A91="","",IFERROR($K91/$N91,""))</f>
        <v/>
      </c>
      <c r="R91" s="19" t="n"/>
      <c r="S91" s="11">
        <f>IF($A91="","",IF(OR($B91="",$C91="",$D91="",$E91="",$F91="",$G91="",$H91="",$I91="",$K91="",$R91=""),"Conferir: preencher campos",IF(COUNTIF($A$4:$A$103,$A91)&gt;1,"Conferir: ID repetido",IF(COUNTIF($C$4:$C$103,$C91)&gt;1,"Conferir: referência repetida",IF($R91="Cancelado","Sem ação: cancelado",IF($R91="Em conferência","Conferir: status pendente",IF(OR($K91&gt;$J91,$P91&gt;'Parâmetros'!$B$4,$K91&gt;'Parâmetros'!$B$5),"Conferir: limite ou valor","OK")))))))</f>
        <v/>
      </c>
      <c r="U91">
        <f>IF('Parâmetros'!D91="","",'Parâmetros'!D91)</f>
        <v/>
      </c>
      <c r="V91">
        <f>IF('Parâmetros'!G91="","",'Parâmetros'!G91)</f>
        <v/>
      </c>
      <c r="W91">
        <f>IF('Parâmetros'!K91="","",'Parâmetros'!K91)</f>
        <v/>
      </c>
      <c r="X91">
        <f>IF('Parâmetros'!M91="","",'Parâmetros'!M91)</f>
        <v/>
      </c>
    </row>
    <row r="92">
      <c r="A92" s="14" t="n"/>
      <c r="B92" s="33" t="n"/>
      <c r="C92" s="14" t="n"/>
      <c r="D92" s="14" t="n"/>
      <c r="E92" s="14" t="n"/>
      <c r="F92" s="14" t="n"/>
      <c r="G92" s="16" t="n"/>
      <c r="H92" s="31">
        <f>IF($A92="","",IF($E92="","",IFERROR(VLOOKUP($E92,'Parâmetros'!$G$4:$I$13,2,FALSE),"")))</f>
        <v/>
      </c>
      <c r="I92" s="31">
        <f>IF($A92="","",IF($E92="","",IFERROR(VLOOKUP($E92,'Parâmetros'!$G$4:$I$13,3,FALSE),"")))</f>
        <v/>
      </c>
      <c r="J92" s="31">
        <f>IF(OR($A92="",$G92="",$H92=""),"",$G92*$H92)</f>
        <v/>
      </c>
      <c r="K92" s="34" t="n"/>
      <c r="L92" s="31">
        <f>IF(OR($A92="",$J92="",$K92=""),"",$J92-$K92)</f>
        <v/>
      </c>
      <c r="M92" s="31">
        <f>IF(OR($A92="",$G92="",$I92=""),"",$G92*$I92)</f>
        <v/>
      </c>
      <c r="N92" s="31">
        <f>IF(OR($A92="",$J92="",$M92=""),"",$J92-$M92)</f>
        <v/>
      </c>
      <c r="O92" s="31">
        <f>IF(OR($A92="",$L92="",$M92=""),"",$L92-$M92)</f>
        <v/>
      </c>
      <c r="P92" s="35">
        <f>IF($A92="","",IFERROR($K92/$J92,""))</f>
        <v/>
      </c>
      <c r="Q92" s="35">
        <f>IF($A92="","",IFERROR($K92/$N92,""))</f>
        <v/>
      </c>
      <c r="R92" s="19" t="n"/>
      <c r="S92" s="9">
        <f>IF($A92="","",IF(OR($B92="",$C92="",$D92="",$E92="",$F92="",$G92="",$H92="",$I92="",$K92="",$R92=""),"Conferir: preencher campos",IF(COUNTIF($A$4:$A$103,$A92)&gt;1,"Conferir: ID repetido",IF(COUNTIF($C$4:$C$103,$C92)&gt;1,"Conferir: referência repetida",IF($R92="Cancelado","Sem ação: cancelado",IF($R92="Em conferência","Conferir: status pendente",IF(OR($K92&gt;$J92,$P92&gt;'Parâmetros'!$B$4,$K92&gt;'Parâmetros'!$B$5),"Conferir: limite ou valor","OK")))))))</f>
        <v/>
      </c>
      <c r="U92">
        <f>IF('Parâmetros'!D92="","",'Parâmetros'!D92)</f>
        <v/>
      </c>
      <c r="V92">
        <f>IF('Parâmetros'!G92="","",'Parâmetros'!G92)</f>
        <v/>
      </c>
      <c r="W92">
        <f>IF('Parâmetros'!K92="","",'Parâmetros'!K92)</f>
        <v/>
      </c>
      <c r="X92">
        <f>IF('Parâmetros'!M92="","",'Parâmetros'!M92)</f>
        <v/>
      </c>
    </row>
    <row r="93">
      <c r="A93" s="14" t="n"/>
      <c r="B93" s="33" t="n"/>
      <c r="C93" s="14" t="n"/>
      <c r="D93" s="14" t="n"/>
      <c r="E93" s="14" t="n"/>
      <c r="F93" s="14" t="n"/>
      <c r="G93" s="16" t="n"/>
      <c r="H93" s="32">
        <f>IF($A93="","",IF($E93="","",IFERROR(VLOOKUP($E93,'Parâmetros'!$G$4:$I$13,2,FALSE),"")))</f>
        <v/>
      </c>
      <c r="I93" s="32">
        <f>IF($A93="","",IF($E93="","",IFERROR(VLOOKUP($E93,'Parâmetros'!$G$4:$I$13,3,FALSE),"")))</f>
        <v/>
      </c>
      <c r="J93" s="32">
        <f>IF(OR($A93="",$G93="",$H93=""),"",$G93*$H93)</f>
        <v/>
      </c>
      <c r="K93" s="34" t="n"/>
      <c r="L93" s="32">
        <f>IF(OR($A93="",$J93="",$K93=""),"",$J93-$K93)</f>
        <v/>
      </c>
      <c r="M93" s="32">
        <f>IF(OR($A93="",$G93="",$I93=""),"",$G93*$I93)</f>
        <v/>
      </c>
      <c r="N93" s="32">
        <f>IF(OR($A93="",$J93="",$M93=""),"",$J93-$M93)</f>
        <v/>
      </c>
      <c r="O93" s="32">
        <f>IF(OR($A93="",$L93="",$M93=""),"",$L93-$M93)</f>
        <v/>
      </c>
      <c r="P93" s="36">
        <f>IF($A93="","",IFERROR($K93/$J93,""))</f>
        <v/>
      </c>
      <c r="Q93" s="36">
        <f>IF($A93="","",IFERROR($K93/$N93,""))</f>
        <v/>
      </c>
      <c r="R93" s="19" t="n"/>
      <c r="S93" s="11">
        <f>IF($A93="","",IF(OR($B93="",$C93="",$D93="",$E93="",$F93="",$G93="",$H93="",$I93="",$K93="",$R93=""),"Conferir: preencher campos",IF(COUNTIF($A$4:$A$103,$A93)&gt;1,"Conferir: ID repetido",IF(COUNTIF($C$4:$C$103,$C93)&gt;1,"Conferir: referência repetida",IF($R93="Cancelado","Sem ação: cancelado",IF($R93="Em conferência","Conferir: status pendente",IF(OR($K93&gt;$J93,$P93&gt;'Parâmetros'!$B$4,$K93&gt;'Parâmetros'!$B$5),"Conferir: limite ou valor","OK")))))))</f>
        <v/>
      </c>
      <c r="U93">
        <f>IF('Parâmetros'!D93="","",'Parâmetros'!D93)</f>
        <v/>
      </c>
      <c r="V93">
        <f>IF('Parâmetros'!G93="","",'Parâmetros'!G93)</f>
        <v/>
      </c>
      <c r="W93">
        <f>IF('Parâmetros'!K93="","",'Parâmetros'!K93)</f>
        <v/>
      </c>
      <c r="X93">
        <f>IF('Parâmetros'!M93="","",'Parâmetros'!M93)</f>
        <v/>
      </c>
    </row>
    <row r="94">
      <c r="A94" s="14" t="n"/>
      <c r="B94" s="33" t="n"/>
      <c r="C94" s="14" t="n"/>
      <c r="D94" s="14" t="n"/>
      <c r="E94" s="14" t="n"/>
      <c r="F94" s="14" t="n"/>
      <c r="G94" s="16" t="n"/>
      <c r="H94" s="31">
        <f>IF($A94="","",IF($E94="","",IFERROR(VLOOKUP($E94,'Parâmetros'!$G$4:$I$13,2,FALSE),"")))</f>
        <v/>
      </c>
      <c r="I94" s="31">
        <f>IF($A94="","",IF($E94="","",IFERROR(VLOOKUP($E94,'Parâmetros'!$G$4:$I$13,3,FALSE),"")))</f>
        <v/>
      </c>
      <c r="J94" s="31">
        <f>IF(OR($A94="",$G94="",$H94=""),"",$G94*$H94)</f>
        <v/>
      </c>
      <c r="K94" s="34" t="n"/>
      <c r="L94" s="31">
        <f>IF(OR($A94="",$J94="",$K94=""),"",$J94-$K94)</f>
        <v/>
      </c>
      <c r="M94" s="31">
        <f>IF(OR($A94="",$G94="",$I94=""),"",$G94*$I94)</f>
        <v/>
      </c>
      <c r="N94" s="31">
        <f>IF(OR($A94="",$J94="",$M94=""),"",$J94-$M94)</f>
        <v/>
      </c>
      <c r="O94" s="31">
        <f>IF(OR($A94="",$L94="",$M94=""),"",$L94-$M94)</f>
        <v/>
      </c>
      <c r="P94" s="35">
        <f>IF($A94="","",IFERROR($K94/$J94,""))</f>
        <v/>
      </c>
      <c r="Q94" s="35">
        <f>IF($A94="","",IFERROR($K94/$N94,""))</f>
        <v/>
      </c>
      <c r="R94" s="19" t="n"/>
      <c r="S94" s="9">
        <f>IF($A94="","",IF(OR($B94="",$C94="",$D94="",$E94="",$F94="",$G94="",$H94="",$I94="",$K94="",$R94=""),"Conferir: preencher campos",IF(COUNTIF($A$4:$A$103,$A94)&gt;1,"Conferir: ID repetido",IF(COUNTIF($C$4:$C$103,$C94)&gt;1,"Conferir: referência repetida",IF($R94="Cancelado","Sem ação: cancelado",IF($R94="Em conferência","Conferir: status pendente",IF(OR($K94&gt;$J94,$P94&gt;'Parâmetros'!$B$4,$K94&gt;'Parâmetros'!$B$5),"Conferir: limite ou valor","OK")))))))</f>
        <v/>
      </c>
      <c r="U94">
        <f>IF('Parâmetros'!D94="","",'Parâmetros'!D94)</f>
        <v/>
      </c>
      <c r="V94">
        <f>IF('Parâmetros'!G94="","",'Parâmetros'!G94)</f>
        <v/>
      </c>
      <c r="W94">
        <f>IF('Parâmetros'!K94="","",'Parâmetros'!K94)</f>
        <v/>
      </c>
      <c r="X94">
        <f>IF('Parâmetros'!M94="","",'Parâmetros'!M94)</f>
        <v/>
      </c>
    </row>
    <row r="95">
      <c r="A95" s="14" t="n"/>
      <c r="B95" s="33" t="n"/>
      <c r="C95" s="14" t="n"/>
      <c r="D95" s="14" t="n"/>
      <c r="E95" s="14" t="n"/>
      <c r="F95" s="14" t="n"/>
      <c r="G95" s="16" t="n"/>
      <c r="H95" s="32">
        <f>IF($A95="","",IF($E95="","",IFERROR(VLOOKUP($E95,'Parâmetros'!$G$4:$I$13,2,FALSE),"")))</f>
        <v/>
      </c>
      <c r="I95" s="32">
        <f>IF($A95="","",IF($E95="","",IFERROR(VLOOKUP($E95,'Parâmetros'!$G$4:$I$13,3,FALSE),"")))</f>
        <v/>
      </c>
      <c r="J95" s="32">
        <f>IF(OR($A95="",$G95="",$H95=""),"",$G95*$H95)</f>
        <v/>
      </c>
      <c r="K95" s="34" t="n"/>
      <c r="L95" s="32">
        <f>IF(OR($A95="",$J95="",$K95=""),"",$J95-$K95)</f>
        <v/>
      </c>
      <c r="M95" s="32">
        <f>IF(OR($A95="",$G95="",$I95=""),"",$G95*$I95)</f>
        <v/>
      </c>
      <c r="N95" s="32">
        <f>IF(OR($A95="",$J95="",$M95=""),"",$J95-$M95)</f>
        <v/>
      </c>
      <c r="O95" s="32">
        <f>IF(OR($A95="",$L95="",$M95=""),"",$L95-$M95)</f>
        <v/>
      </c>
      <c r="P95" s="36">
        <f>IF($A95="","",IFERROR($K95/$J95,""))</f>
        <v/>
      </c>
      <c r="Q95" s="36">
        <f>IF($A95="","",IFERROR($K95/$N95,""))</f>
        <v/>
      </c>
      <c r="R95" s="19" t="n"/>
      <c r="S95" s="11">
        <f>IF($A95="","",IF(OR($B95="",$C95="",$D95="",$E95="",$F95="",$G95="",$H95="",$I95="",$K95="",$R95=""),"Conferir: preencher campos",IF(COUNTIF($A$4:$A$103,$A95)&gt;1,"Conferir: ID repetido",IF(COUNTIF($C$4:$C$103,$C95)&gt;1,"Conferir: referência repetida",IF($R95="Cancelado","Sem ação: cancelado",IF($R95="Em conferência","Conferir: status pendente",IF(OR($K95&gt;$J95,$P95&gt;'Parâmetros'!$B$4,$K95&gt;'Parâmetros'!$B$5),"Conferir: limite ou valor","OK")))))))</f>
        <v/>
      </c>
      <c r="U95">
        <f>IF('Parâmetros'!D95="","",'Parâmetros'!D95)</f>
        <v/>
      </c>
      <c r="V95">
        <f>IF('Parâmetros'!G95="","",'Parâmetros'!G95)</f>
        <v/>
      </c>
      <c r="W95">
        <f>IF('Parâmetros'!K95="","",'Parâmetros'!K95)</f>
        <v/>
      </c>
      <c r="X95">
        <f>IF('Parâmetros'!M95="","",'Parâmetros'!M95)</f>
        <v/>
      </c>
    </row>
    <row r="96">
      <c r="A96" s="14" t="n"/>
      <c r="B96" s="33" t="n"/>
      <c r="C96" s="14" t="n"/>
      <c r="D96" s="14" t="n"/>
      <c r="E96" s="14" t="n"/>
      <c r="F96" s="14" t="n"/>
      <c r="G96" s="16" t="n"/>
      <c r="H96" s="31">
        <f>IF($A96="","",IF($E96="","",IFERROR(VLOOKUP($E96,'Parâmetros'!$G$4:$I$13,2,FALSE),"")))</f>
        <v/>
      </c>
      <c r="I96" s="31">
        <f>IF($A96="","",IF($E96="","",IFERROR(VLOOKUP($E96,'Parâmetros'!$G$4:$I$13,3,FALSE),"")))</f>
        <v/>
      </c>
      <c r="J96" s="31">
        <f>IF(OR($A96="",$G96="",$H96=""),"",$G96*$H96)</f>
        <v/>
      </c>
      <c r="K96" s="34" t="n"/>
      <c r="L96" s="31">
        <f>IF(OR($A96="",$J96="",$K96=""),"",$J96-$K96)</f>
        <v/>
      </c>
      <c r="M96" s="31">
        <f>IF(OR($A96="",$G96="",$I96=""),"",$G96*$I96)</f>
        <v/>
      </c>
      <c r="N96" s="31">
        <f>IF(OR($A96="",$J96="",$M96=""),"",$J96-$M96)</f>
        <v/>
      </c>
      <c r="O96" s="31">
        <f>IF(OR($A96="",$L96="",$M96=""),"",$L96-$M96)</f>
        <v/>
      </c>
      <c r="P96" s="35">
        <f>IF($A96="","",IFERROR($K96/$J96,""))</f>
        <v/>
      </c>
      <c r="Q96" s="35">
        <f>IF($A96="","",IFERROR($K96/$N96,""))</f>
        <v/>
      </c>
      <c r="R96" s="19" t="n"/>
      <c r="S96" s="9">
        <f>IF($A96="","",IF(OR($B96="",$C96="",$D96="",$E96="",$F96="",$G96="",$H96="",$I96="",$K96="",$R96=""),"Conferir: preencher campos",IF(COUNTIF($A$4:$A$103,$A96)&gt;1,"Conferir: ID repetido",IF(COUNTIF($C$4:$C$103,$C96)&gt;1,"Conferir: referência repetida",IF($R96="Cancelado","Sem ação: cancelado",IF($R96="Em conferência","Conferir: status pendente",IF(OR($K96&gt;$J96,$P96&gt;'Parâmetros'!$B$4,$K96&gt;'Parâmetros'!$B$5),"Conferir: limite ou valor","OK")))))))</f>
        <v/>
      </c>
      <c r="U96">
        <f>IF('Parâmetros'!D96="","",'Parâmetros'!D96)</f>
        <v/>
      </c>
      <c r="V96">
        <f>IF('Parâmetros'!G96="","",'Parâmetros'!G96)</f>
        <v/>
      </c>
      <c r="W96">
        <f>IF('Parâmetros'!K96="","",'Parâmetros'!K96)</f>
        <v/>
      </c>
      <c r="X96">
        <f>IF('Parâmetros'!M96="","",'Parâmetros'!M96)</f>
        <v/>
      </c>
    </row>
    <row r="97">
      <c r="A97" s="14" t="n"/>
      <c r="B97" s="33" t="n"/>
      <c r="C97" s="14" t="n"/>
      <c r="D97" s="14" t="n"/>
      <c r="E97" s="14" t="n"/>
      <c r="F97" s="14" t="n"/>
      <c r="G97" s="16" t="n"/>
      <c r="H97" s="32">
        <f>IF($A97="","",IF($E97="","",IFERROR(VLOOKUP($E97,'Parâmetros'!$G$4:$I$13,2,FALSE),"")))</f>
        <v/>
      </c>
      <c r="I97" s="32">
        <f>IF($A97="","",IF($E97="","",IFERROR(VLOOKUP($E97,'Parâmetros'!$G$4:$I$13,3,FALSE),"")))</f>
        <v/>
      </c>
      <c r="J97" s="32">
        <f>IF(OR($A97="",$G97="",$H97=""),"",$G97*$H97)</f>
        <v/>
      </c>
      <c r="K97" s="34" t="n"/>
      <c r="L97" s="32">
        <f>IF(OR($A97="",$J97="",$K97=""),"",$J97-$K97)</f>
        <v/>
      </c>
      <c r="M97" s="32">
        <f>IF(OR($A97="",$G97="",$I97=""),"",$G97*$I97)</f>
        <v/>
      </c>
      <c r="N97" s="32">
        <f>IF(OR($A97="",$J97="",$M97=""),"",$J97-$M97)</f>
        <v/>
      </c>
      <c r="O97" s="32">
        <f>IF(OR($A97="",$L97="",$M97=""),"",$L97-$M97)</f>
        <v/>
      </c>
      <c r="P97" s="36">
        <f>IF($A97="","",IFERROR($K97/$J97,""))</f>
        <v/>
      </c>
      <c r="Q97" s="36">
        <f>IF($A97="","",IFERROR($K97/$N97,""))</f>
        <v/>
      </c>
      <c r="R97" s="19" t="n"/>
      <c r="S97" s="11">
        <f>IF($A97="","",IF(OR($B97="",$C97="",$D97="",$E97="",$F97="",$G97="",$H97="",$I97="",$K97="",$R97=""),"Conferir: preencher campos",IF(COUNTIF($A$4:$A$103,$A97)&gt;1,"Conferir: ID repetido",IF(COUNTIF($C$4:$C$103,$C97)&gt;1,"Conferir: referência repetida",IF($R97="Cancelado","Sem ação: cancelado",IF($R97="Em conferência","Conferir: status pendente",IF(OR($K97&gt;$J97,$P97&gt;'Parâmetros'!$B$4,$K97&gt;'Parâmetros'!$B$5),"Conferir: limite ou valor","OK")))))))</f>
        <v/>
      </c>
      <c r="U97">
        <f>IF('Parâmetros'!D97="","",'Parâmetros'!D97)</f>
        <v/>
      </c>
      <c r="V97">
        <f>IF('Parâmetros'!G97="","",'Parâmetros'!G97)</f>
        <v/>
      </c>
      <c r="W97">
        <f>IF('Parâmetros'!K97="","",'Parâmetros'!K97)</f>
        <v/>
      </c>
      <c r="X97">
        <f>IF('Parâmetros'!M97="","",'Parâmetros'!M97)</f>
        <v/>
      </c>
    </row>
    <row r="98">
      <c r="A98" s="14" t="n"/>
      <c r="B98" s="33" t="n"/>
      <c r="C98" s="14" t="n"/>
      <c r="D98" s="14" t="n"/>
      <c r="E98" s="14" t="n"/>
      <c r="F98" s="14" t="n"/>
      <c r="G98" s="16" t="n"/>
      <c r="H98" s="31">
        <f>IF($A98="","",IF($E98="","",IFERROR(VLOOKUP($E98,'Parâmetros'!$G$4:$I$13,2,FALSE),"")))</f>
        <v/>
      </c>
      <c r="I98" s="31">
        <f>IF($A98="","",IF($E98="","",IFERROR(VLOOKUP($E98,'Parâmetros'!$G$4:$I$13,3,FALSE),"")))</f>
        <v/>
      </c>
      <c r="J98" s="31">
        <f>IF(OR($A98="",$G98="",$H98=""),"",$G98*$H98)</f>
        <v/>
      </c>
      <c r="K98" s="34" t="n"/>
      <c r="L98" s="31">
        <f>IF(OR($A98="",$J98="",$K98=""),"",$J98-$K98)</f>
        <v/>
      </c>
      <c r="M98" s="31">
        <f>IF(OR($A98="",$G98="",$I98=""),"",$G98*$I98)</f>
        <v/>
      </c>
      <c r="N98" s="31">
        <f>IF(OR($A98="",$J98="",$M98=""),"",$J98-$M98)</f>
        <v/>
      </c>
      <c r="O98" s="31">
        <f>IF(OR($A98="",$L98="",$M98=""),"",$L98-$M98)</f>
        <v/>
      </c>
      <c r="P98" s="35">
        <f>IF($A98="","",IFERROR($K98/$J98,""))</f>
        <v/>
      </c>
      <c r="Q98" s="35">
        <f>IF($A98="","",IFERROR($K98/$N98,""))</f>
        <v/>
      </c>
      <c r="R98" s="19" t="n"/>
      <c r="S98" s="9">
        <f>IF($A98="","",IF(OR($B98="",$C98="",$D98="",$E98="",$F98="",$G98="",$H98="",$I98="",$K98="",$R98=""),"Conferir: preencher campos",IF(COUNTIF($A$4:$A$103,$A98)&gt;1,"Conferir: ID repetido",IF(COUNTIF($C$4:$C$103,$C98)&gt;1,"Conferir: referência repetida",IF($R98="Cancelado","Sem ação: cancelado",IF($R98="Em conferência","Conferir: status pendente",IF(OR($K98&gt;$J98,$P98&gt;'Parâmetros'!$B$4,$K98&gt;'Parâmetros'!$B$5),"Conferir: limite ou valor","OK")))))))</f>
        <v/>
      </c>
      <c r="U98">
        <f>IF('Parâmetros'!D98="","",'Parâmetros'!D98)</f>
        <v/>
      </c>
      <c r="V98">
        <f>IF('Parâmetros'!G98="","",'Parâmetros'!G98)</f>
        <v/>
      </c>
      <c r="W98">
        <f>IF('Parâmetros'!K98="","",'Parâmetros'!K98)</f>
        <v/>
      </c>
      <c r="X98">
        <f>IF('Parâmetros'!M98="","",'Parâmetros'!M98)</f>
        <v/>
      </c>
    </row>
    <row r="99">
      <c r="A99" s="14" t="n"/>
      <c r="B99" s="33" t="n"/>
      <c r="C99" s="14" t="n"/>
      <c r="D99" s="14" t="n"/>
      <c r="E99" s="14" t="n"/>
      <c r="F99" s="14" t="n"/>
      <c r="G99" s="16" t="n"/>
      <c r="H99" s="32">
        <f>IF($A99="","",IF($E99="","",IFERROR(VLOOKUP($E99,'Parâmetros'!$G$4:$I$13,2,FALSE),"")))</f>
        <v/>
      </c>
      <c r="I99" s="32">
        <f>IF($A99="","",IF($E99="","",IFERROR(VLOOKUP($E99,'Parâmetros'!$G$4:$I$13,3,FALSE),"")))</f>
        <v/>
      </c>
      <c r="J99" s="32">
        <f>IF(OR($A99="",$G99="",$H99=""),"",$G99*$H99)</f>
        <v/>
      </c>
      <c r="K99" s="34" t="n"/>
      <c r="L99" s="32">
        <f>IF(OR($A99="",$J99="",$K99=""),"",$J99-$K99)</f>
        <v/>
      </c>
      <c r="M99" s="32">
        <f>IF(OR($A99="",$G99="",$I99=""),"",$G99*$I99)</f>
        <v/>
      </c>
      <c r="N99" s="32">
        <f>IF(OR($A99="",$J99="",$M99=""),"",$J99-$M99)</f>
        <v/>
      </c>
      <c r="O99" s="32">
        <f>IF(OR($A99="",$L99="",$M99=""),"",$L99-$M99)</f>
        <v/>
      </c>
      <c r="P99" s="36">
        <f>IF($A99="","",IFERROR($K99/$J99,""))</f>
        <v/>
      </c>
      <c r="Q99" s="36">
        <f>IF($A99="","",IFERROR($K99/$N99,""))</f>
        <v/>
      </c>
      <c r="R99" s="19" t="n"/>
      <c r="S99" s="11">
        <f>IF($A99="","",IF(OR($B99="",$C99="",$D99="",$E99="",$F99="",$G99="",$H99="",$I99="",$K99="",$R99=""),"Conferir: preencher campos",IF(COUNTIF($A$4:$A$103,$A99)&gt;1,"Conferir: ID repetido",IF(COUNTIF($C$4:$C$103,$C99)&gt;1,"Conferir: referência repetida",IF($R99="Cancelado","Sem ação: cancelado",IF($R99="Em conferência","Conferir: status pendente",IF(OR($K99&gt;$J99,$P99&gt;'Parâmetros'!$B$4,$K99&gt;'Parâmetros'!$B$5),"Conferir: limite ou valor","OK")))))))</f>
        <v/>
      </c>
      <c r="U99">
        <f>IF('Parâmetros'!D99="","",'Parâmetros'!D99)</f>
        <v/>
      </c>
      <c r="V99">
        <f>IF('Parâmetros'!G99="","",'Parâmetros'!G99)</f>
        <v/>
      </c>
      <c r="W99">
        <f>IF('Parâmetros'!K99="","",'Parâmetros'!K99)</f>
        <v/>
      </c>
      <c r="X99">
        <f>IF('Parâmetros'!M99="","",'Parâmetros'!M99)</f>
        <v/>
      </c>
    </row>
    <row r="100">
      <c r="A100" s="14" t="n"/>
      <c r="B100" s="33" t="n"/>
      <c r="C100" s="14" t="n"/>
      <c r="D100" s="14" t="n"/>
      <c r="E100" s="14" t="n"/>
      <c r="F100" s="14" t="n"/>
      <c r="G100" s="16" t="n"/>
      <c r="H100" s="31">
        <f>IF($A100="","",IF($E100="","",IFERROR(VLOOKUP($E100,'Parâmetros'!$G$4:$I$13,2,FALSE),"")))</f>
        <v/>
      </c>
      <c r="I100" s="31">
        <f>IF($A100="","",IF($E100="","",IFERROR(VLOOKUP($E100,'Parâmetros'!$G$4:$I$13,3,FALSE),"")))</f>
        <v/>
      </c>
      <c r="J100" s="31">
        <f>IF(OR($A100="",$G100="",$H100=""),"",$G100*$H100)</f>
        <v/>
      </c>
      <c r="K100" s="34" t="n"/>
      <c r="L100" s="31">
        <f>IF(OR($A100="",$J100="",$K100=""),"",$J100-$K100)</f>
        <v/>
      </c>
      <c r="M100" s="31">
        <f>IF(OR($A100="",$G100="",$I100=""),"",$G100*$I100)</f>
        <v/>
      </c>
      <c r="N100" s="31">
        <f>IF(OR($A100="",$J100="",$M100=""),"",$J100-$M100)</f>
        <v/>
      </c>
      <c r="O100" s="31">
        <f>IF(OR($A100="",$L100="",$M100=""),"",$L100-$M100)</f>
        <v/>
      </c>
      <c r="P100" s="35">
        <f>IF($A100="","",IFERROR($K100/$J100,""))</f>
        <v/>
      </c>
      <c r="Q100" s="35">
        <f>IF($A100="","",IFERROR($K100/$N100,""))</f>
        <v/>
      </c>
      <c r="R100" s="19" t="n"/>
      <c r="S100" s="9">
        <f>IF($A100="","",IF(OR($B100="",$C100="",$D100="",$E100="",$F100="",$G100="",$H100="",$I100="",$K100="",$R100=""),"Conferir: preencher campos",IF(COUNTIF($A$4:$A$103,$A100)&gt;1,"Conferir: ID repetido",IF(COUNTIF($C$4:$C$103,$C100)&gt;1,"Conferir: referência repetida",IF($R100="Cancelado","Sem ação: cancelado",IF($R100="Em conferência","Conferir: status pendente",IF(OR($K100&gt;$J100,$P100&gt;'Parâmetros'!$B$4,$K100&gt;'Parâmetros'!$B$5),"Conferir: limite ou valor","OK")))))))</f>
        <v/>
      </c>
      <c r="U100">
        <f>IF('Parâmetros'!D100="","",'Parâmetros'!D100)</f>
        <v/>
      </c>
      <c r="V100">
        <f>IF('Parâmetros'!G100="","",'Parâmetros'!G100)</f>
        <v/>
      </c>
      <c r="W100">
        <f>IF('Parâmetros'!K100="","",'Parâmetros'!K100)</f>
        <v/>
      </c>
      <c r="X100">
        <f>IF('Parâmetros'!M100="","",'Parâmetros'!M100)</f>
        <v/>
      </c>
    </row>
    <row r="101">
      <c r="A101" s="14" t="n"/>
      <c r="B101" s="33" t="n"/>
      <c r="C101" s="14" t="n"/>
      <c r="D101" s="14" t="n"/>
      <c r="E101" s="14" t="n"/>
      <c r="F101" s="14" t="n"/>
      <c r="G101" s="16" t="n"/>
      <c r="H101" s="32">
        <f>IF($A101="","",IF($E101="","",IFERROR(VLOOKUP($E101,'Parâmetros'!$G$4:$I$13,2,FALSE),"")))</f>
        <v/>
      </c>
      <c r="I101" s="32">
        <f>IF($A101="","",IF($E101="","",IFERROR(VLOOKUP($E101,'Parâmetros'!$G$4:$I$13,3,FALSE),"")))</f>
        <v/>
      </c>
      <c r="J101" s="32">
        <f>IF(OR($A101="",$G101="",$H101=""),"",$G101*$H101)</f>
        <v/>
      </c>
      <c r="K101" s="34" t="n"/>
      <c r="L101" s="32">
        <f>IF(OR($A101="",$J101="",$K101=""),"",$J101-$K101)</f>
        <v/>
      </c>
      <c r="M101" s="32">
        <f>IF(OR($A101="",$G101="",$I101=""),"",$G101*$I101)</f>
        <v/>
      </c>
      <c r="N101" s="32">
        <f>IF(OR($A101="",$J101="",$M101=""),"",$J101-$M101)</f>
        <v/>
      </c>
      <c r="O101" s="32">
        <f>IF(OR($A101="",$L101="",$M101=""),"",$L101-$M101)</f>
        <v/>
      </c>
      <c r="P101" s="36">
        <f>IF($A101="","",IFERROR($K101/$J101,""))</f>
        <v/>
      </c>
      <c r="Q101" s="36">
        <f>IF($A101="","",IFERROR($K101/$N101,""))</f>
        <v/>
      </c>
      <c r="R101" s="19" t="n"/>
      <c r="S101" s="11">
        <f>IF($A101="","",IF(OR($B101="",$C101="",$D101="",$E101="",$F101="",$G101="",$H101="",$I101="",$K101="",$R101=""),"Conferir: preencher campos",IF(COUNTIF($A$4:$A$103,$A101)&gt;1,"Conferir: ID repetido",IF(COUNTIF($C$4:$C$103,$C101)&gt;1,"Conferir: referência repetida",IF($R101="Cancelado","Sem ação: cancelado",IF($R101="Em conferência","Conferir: status pendente",IF(OR($K101&gt;$J101,$P101&gt;'Parâmetros'!$B$4,$K101&gt;'Parâmetros'!$B$5),"Conferir: limite ou valor","OK")))))))</f>
        <v/>
      </c>
      <c r="U101">
        <f>IF('Parâmetros'!D101="","",'Parâmetros'!D101)</f>
        <v/>
      </c>
      <c r="V101">
        <f>IF('Parâmetros'!G101="","",'Parâmetros'!G101)</f>
        <v/>
      </c>
      <c r="W101">
        <f>IF('Parâmetros'!K101="","",'Parâmetros'!K101)</f>
        <v/>
      </c>
      <c r="X101">
        <f>IF('Parâmetros'!M101="","",'Parâmetros'!M101)</f>
        <v/>
      </c>
    </row>
    <row r="102">
      <c r="A102" s="14" t="n"/>
      <c r="B102" s="33" t="n"/>
      <c r="C102" s="14" t="n"/>
      <c r="D102" s="14" t="n"/>
      <c r="E102" s="14" t="n"/>
      <c r="F102" s="14" t="n"/>
      <c r="G102" s="16" t="n"/>
      <c r="H102" s="31">
        <f>IF($A102="","",IF($E102="","",IFERROR(VLOOKUP($E102,'Parâmetros'!$G$4:$I$13,2,FALSE),"")))</f>
        <v/>
      </c>
      <c r="I102" s="31">
        <f>IF($A102="","",IF($E102="","",IFERROR(VLOOKUP($E102,'Parâmetros'!$G$4:$I$13,3,FALSE),"")))</f>
        <v/>
      </c>
      <c r="J102" s="31">
        <f>IF(OR($A102="",$G102="",$H102=""),"",$G102*$H102)</f>
        <v/>
      </c>
      <c r="K102" s="34" t="n"/>
      <c r="L102" s="31">
        <f>IF(OR($A102="",$J102="",$K102=""),"",$J102-$K102)</f>
        <v/>
      </c>
      <c r="M102" s="31">
        <f>IF(OR($A102="",$G102="",$I102=""),"",$G102*$I102)</f>
        <v/>
      </c>
      <c r="N102" s="31">
        <f>IF(OR($A102="",$J102="",$M102=""),"",$J102-$M102)</f>
        <v/>
      </c>
      <c r="O102" s="31">
        <f>IF(OR($A102="",$L102="",$M102=""),"",$L102-$M102)</f>
        <v/>
      </c>
      <c r="P102" s="35">
        <f>IF($A102="","",IFERROR($K102/$J102,""))</f>
        <v/>
      </c>
      <c r="Q102" s="35">
        <f>IF($A102="","",IFERROR($K102/$N102,""))</f>
        <v/>
      </c>
      <c r="R102" s="19" t="n"/>
      <c r="S102" s="9">
        <f>IF($A102="","",IF(OR($B102="",$C102="",$D102="",$E102="",$F102="",$G102="",$H102="",$I102="",$K102="",$R102=""),"Conferir: preencher campos",IF(COUNTIF($A$4:$A$103,$A102)&gt;1,"Conferir: ID repetido",IF(COUNTIF($C$4:$C$103,$C102)&gt;1,"Conferir: referência repetida",IF($R102="Cancelado","Sem ação: cancelado",IF($R102="Em conferência","Conferir: status pendente",IF(OR($K102&gt;$J102,$P102&gt;'Parâmetros'!$B$4,$K102&gt;'Parâmetros'!$B$5),"Conferir: limite ou valor","OK")))))))</f>
        <v/>
      </c>
      <c r="U102">
        <f>IF('Parâmetros'!D102="","",'Parâmetros'!D102)</f>
        <v/>
      </c>
      <c r="V102">
        <f>IF('Parâmetros'!G102="","",'Parâmetros'!G102)</f>
        <v/>
      </c>
      <c r="W102">
        <f>IF('Parâmetros'!K102="","",'Parâmetros'!K102)</f>
        <v/>
      </c>
      <c r="X102">
        <f>IF('Parâmetros'!M102="","",'Parâmetros'!M102)</f>
        <v/>
      </c>
    </row>
    <row r="103">
      <c r="A103" s="14" t="n"/>
      <c r="B103" s="33" t="n"/>
      <c r="C103" s="14" t="n"/>
      <c r="D103" s="14" t="n"/>
      <c r="E103" s="14" t="n"/>
      <c r="F103" s="14" t="n"/>
      <c r="G103" s="16" t="n"/>
      <c r="H103" s="32">
        <f>IF($A103="","",IF($E103="","",IFERROR(VLOOKUP($E103,'Parâmetros'!$G$4:$I$13,2,FALSE),"")))</f>
        <v/>
      </c>
      <c r="I103" s="32">
        <f>IF($A103="","",IF($E103="","",IFERROR(VLOOKUP($E103,'Parâmetros'!$G$4:$I$13,3,FALSE),"")))</f>
        <v/>
      </c>
      <c r="J103" s="32">
        <f>IF(OR($A103="",$G103="",$H103=""),"",$G103*$H103)</f>
        <v/>
      </c>
      <c r="K103" s="34" t="n"/>
      <c r="L103" s="32">
        <f>IF(OR($A103="",$J103="",$K103=""),"",$J103-$K103)</f>
        <v/>
      </c>
      <c r="M103" s="32">
        <f>IF(OR($A103="",$G103="",$I103=""),"",$G103*$I103)</f>
        <v/>
      </c>
      <c r="N103" s="32">
        <f>IF(OR($A103="",$J103="",$M103=""),"",$J103-$M103)</f>
        <v/>
      </c>
      <c r="O103" s="32">
        <f>IF(OR($A103="",$L103="",$M103=""),"",$L103-$M103)</f>
        <v/>
      </c>
      <c r="P103" s="36">
        <f>IF($A103="","",IFERROR($K103/$J103,""))</f>
        <v/>
      </c>
      <c r="Q103" s="36">
        <f>IF($A103="","",IFERROR($K103/$N103,""))</f>
        <v/>
      </c>
      <c r="R103" s="19" t="n"/>
      <c r="S103" s="11">
        <f>IF($A103="","",IF(OR($B103="",$C103="",$D103="",$E103="",$F103="",$G103="",$H103="",$I103="",$K103="",$R103=""),"Conferir: preencher campos",IF(COUNTIF($A$4:$A$103,$A103)&gt;1,"Conferir: ID repetido",IF(COUNTIF($C$4:$C$103,$C103)&gt;1,"Conferir: referência repetida",IF($R103="Cancelado","Sem ação: cancelado",IF($R103="Em conferência","Conferir: status pendente",IF(OR($K103&gt;$J103,$P103&gt;'Parâmetros'!$B$4,$K103&gt;'Parâmetros'!$B$5),"Conferir: limite ou valor","OK")))))))</f>
        <v/>
      </c>
      <c r="U103">
        <f>IF('Parâmetros'!D103="","",'Parâmetros'!D103)</f>
        <v/>
      </c>
      <c r="V103">
        <f>IF('Parâmetros'!G103="","",'Parâmetros'!G103)</f>
        <v/>
      </c>
      <c r="W103">
        <f>IF('Parâmetros'!K103="","",'Parâmetros'!K103)</f>
        <v/>
      </c>
      <c r="X103">
        <f>IF('Parâmetros'!M103="","",'Parâmetros'!M103)</f>
        <v/>
      </c>
    </row>
  </sheetData>
  <autoFilter ref="A3:S103"/>
  <mergeCells count="1">
    <mergeCell ref="A1:S1"/>
  </mergeCells>
  <conditionalFormatting sqref="P4:P103">
    <cfRule type="expression" priority="1" dxfId="0">
      <formula>AND($A4&lt;&gt;"",$P4&gt;$Y$3)</formula>
    </cfRule>
  </conditionalFormatting>
  <conditionalFormatting sqref="S4:S103">
    <cfRule type="expression" priority="2" dxfId="0">
      <formula>LEFT($S4,8)="Conferir"</formula>
    </cfRule>
    <cfRule type="expression" priority="3" dxfId="1">
      <formula>$S4="OK"</formula>
    </cfRule>
  </conditionalFormatting>
  <dataValidations count="9">
    <dataValidation sqref="A4:A103" showDropDown="0" showInputMessage="0" showErrorMessage="1" allowBlank="0" errorTitle="ID repetido" error="O ID já existe. Informe um identificador único." type="custom">
      <formula1>OR(A4="",COUNTIF($A$4:$A$103,A4)=1)</formula1>
    </dataValidation>
    <dataValidation sqref="B4:B103" showDropDown="0" showInputMessage="0" showErrorMessage="1" allowBlank="0" errorTitle="Data inválida" error="Informe uma data válida dentro do período permitido." type="date" operator="between">
      <formula1>DATE(2021,1,1)</formula1>
      <formula2>DATE(2027,12,31)</formula2>
    </dataValidation>
    <dataValidation sqref="C4:C103" showDropDown="0" showInputMessage="0" showErrorMessage="1" allowBlank="0" errorTitle="Referência repetida" error="A referência já aparece na planilha. Confira antes de continuar." type="custom" errorStyle="warning">
      <formula1>OR(C4="",COUNTIF($C$4:$C$103,C4)=1)</formula1>
    </dataValidation>
    <dataValidation sqref="D4:D103" showDropDown="0" showInputMessage="0" showErrorMessage="1" allowBlank="0" errorTitle="Profissional inválido" error="Escolha um profissional disponível na lista de parâmetros." type="list">
      <formula1>$U$4:$U$13</formula1>
    </dataValidation>
    <dataValidation sqref="E4:E103" showDropDown="0" showInputMessage="0" showErrorMessage="1" allowBlank="0" errorTitle="Serviço inválido" error="Escolha um serviço disponível na lista de parâmetros." type="list">
      <formula1>$V$4:$V$13</formula1>
    </dataValidation>
    <dataValidation sqref="F4:F103" showDropDown="0" showInputMessage="0" showErrorMessage="1" allowBlank="0" errorTitle="Motivo inválido" error="Escolha um motivo disponível na lista de parâmetros." type="list">
      <formula1>$W$4:$W$13</formula1>
    </dataValidation>
    <dataValidation sqref="G4:G103" showDropDown="0" showInputMessage="0" showErrorMessage="1" allowBlank="0" errorTitle="Quantidade inválida" error="Informe uma quantidade inteira entre 1 e 100." type="whole" operator="between">
      <formula1>1</formula1>
      <formula2>100</formula2>
    </dataValidation>
    <dataValidation sqref="K4:K103" showDropDown="0" showInputMessage="0" showErrorMessage="1" allowBlank="0" errorTitle="Desconto inválido" error="Informe um valor de desconto maior que zero." type="decimal" operator="between">
      <formula1>0.01</formula1>
      <formula2>100000</formula2>
    </dataValidation>
    <dataValidation sqref="R4:R103" showDropDown="0" showInputMessage="0" showErrorMessage="1" allowBlank="0" errorTitle="Status inválido" error="Escolha um status disponível na lista." type="list">
      <formula1>$X$4:$X$6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43" customWidth="1" min="2" max="2"/>
    <col width="3" customWidth="1" min="3" max="3"/>
    <col width="24" customWidth="1" min="4" max="4"/>
    <col width="3" customWidth="1" min="5" max="5"/>
    <col width="3" customWidth="1" min="6" max="6"/>
    <col width="25" customWidth="1" min="7" max="7"/>
    <col width="16" customWidth="1" min="8" max="8"/>
    <col width="16" customWidth="1" min="9" max="9"/>
    <col width="3" customWidth="1" min="10" max="10"/>
    <col width="24" customWidth="1" min="11" max="11"/>
    <col width="3" customWidth="1" min="12" max="12"/>
    <col width="20" customWidth="1" min="13" max="13"/>
  </cols>
  <sheetData>
    <row r="1" ht="28" customHeight="1">
      <c r="A1" s="1" t="inlineStr">
        <is>
          <t>Parâmetros do controle de descontos</t>
        </is>
      </c>
    </row>
    <row r="2" ht="30" customHeight="1">
      <c r="A2" s="13" t="inlineStr">
        <is>
          <t>Valores, limites e listas são premissas editáveis. Os exemplos e nomes são fictícios.</t>
        </is>
      </c>
    </row>
    <row r="3">
      <c r="A3" s="5" t="inlineStr">
        <is>
          <t>Premissa</t>
        </is>
      </c>
      <c r="B3" s="5" t="inlineStr">
        <is>
          <t>Valor</t>
        </is>
      </c>
      <c r="D3" s="5" t="inlineStr">
        <is>
          <t>Profissionais fictícios</t>
        </is>
      </c>
      <c r="G3" s="5" t="inlineStr">
        <is>
          <t>Serviços</t>
        </is>
      </c>
      <c r="H3" s="5" t="inlineStr">
        <is>
          <t>Valor de tabela</t>
        </is>
      </c>
      <c r="I3" s="5" t="inlineStr">
        <is>
          <t>Custo estimado</t>
        </is>
      </c>
      <c r="K3" s="5" t="inlineStr">
        <is>
          <t>Motivos</t>
        </is>
      </c>
      <c r="M3" s="5" t="inlineStr">
        <is>
          <t>Status</t>
        </is>
      </c>
    </row>
    <row r="4">
      <c r="A4" s="21" t="inlineStr">
        <is>
          <t>Limite percentual por desconto</t>
        </is>
      </c>
      <c r="B4" s="37" t="n">
        <v>0.15</v>
      </c>
      <c r="D4" s="14" t="inlineStr">
        <is>
          <t>Profissional Aurora</t>
        </is>
      </c>
      <c r="G4" s="14" t="inlineStr">
        <is>
          <t>Corte Essencial</t>
        </is>
      </c>
      <c r="H4" s="38" t="n">
        <v>80</v>
      </c>
      <c r="I4" s="38" t="n">
        <v>24</v>
      </c>
      <c r="K4" s="14" t="inlineStr">
        <is>
          <t>Fidelidade</t>
        </is>
      </c>
      <c r="M4" s="14" t="inlineStr">
        <is>
          <t>Concedido</t>
        </is>
      </c>
    </row>
    <row r="5">
      <c r="A5" s="21" t="inlineStr">
        <is>
          <t>Limite absoluto por desconto</t>
        </is>
      </c>
      <c r="B5" s="39" t="n">
        <v>40</v>
      </c>
      <c r="D5" s="14" t="inlineStr">
        <is>
          <t>Profissional Brisa</t>
        </is>
      </c>
      <c r="G5" s="14" t="inlineStr">
        <is>
          <t>Escova Brisa</t>
        </is>
      </c>
      <c r="H5" s="38" t="n">
        <v>95</v>
      </c>
      <c r="I5" s="38" t="n">
        <v>28</v>
      </c>
      <c r="K5" s="14" t="inlineStr">
        <is>
          <t>Campanha interna</t>
        </is>
      </c>
      <c r="M5" s="14" t="inlineStr">
        <is>
          <t>Em conferência</t>
        </is>
      </c>
    </row>
    <row r="6">
      <c r="A6" s="21" t="inlineStr">
        <is>
          <t>Data inicial da análise</t>
        </is>
      </c>
      <c r="B6" s="40" t="n">
        <v>46245</v>
      </c>
      <c r="D6" s="14" t="inlineStr">
        <is>
          <t>Profissional Canela</t>
        </is>
      </c>
      <c r="G6" s="14" t="inlineStr">
        <is>
          <t>Manicure Clássica</t>
        </is>
      </c>
      <c r="H6" s="38" t="n">
        <v>45</v>
      </c>
      <c r="I6" s="38" t="n">
        <v>12</v>
      </c>
      <c r="K6" s="14" t="inlineStr">
        <is>
          <t>Pacote de serviços</t>
        </is>
      </c>
      <c r="M6" s="14" t="inlineStr">
        <is>
          <t>Cancelado</t>
        </is>
      </c>
    </row>
    <row r="7">
      <c r="A7" s="21" t="inlineStr">
        <is>
          <t>Data final da análise</t>
        </is>
      </c>
      <c r="B7" s="40" t="n">
        <v>46274</v>
      </c>
      <c r="D7" s="14" t="inlineStr">
        <is>
          <t>Profissional Dália</t>
        </is>
      </c>
      <c r="G7" s="14" t="inlineStr">
        <is>
          <t>Pedicure Serena</t>
        </is>
      </c>
      <c r="H7" s="38" t="n">
        <v>55</v>
      </c>
      <c r="I7" s="38" t="n">
        <v>15</v>
      </c>
      <c r="K7" s="14" t="inlineStr">
        <is>
          <t>Ajuste comercial</t>
        </is>
      </c>
      <c r="M7" s="14" t="n"/>
    </row>
    <row r="8">
      <c r="A8" s="21" t="inlineStr">
        <is>
          <t>Status incluído no resumo</t>
        </is>
      </c>
      <c r="B8" s="26" t="inlineStr">
        <is>
          <t>Concedido</t>
        </is>
      </c>
      <c r="D8" s="14" t="n"/>
      <c r="G8" s="14" t="inlineStr">
        <is>
          <t>Coloração Aurora</t>
        </is>
      </c>
      <c r="H8" s="38" t="n">
        <v>180</v>
      </c>
      <c r="I8" s="38" t="n">
        <v>72</v>
      </c>
      <c r="K8" s="14" t="inlineStr">
        <is>
          <t>Cortesia autorizada</t>
        </is>
      </c>
      <c r="M8" s="14" t="n"/>
    </row>
    <row r="9" ht="35" customHeight="1">
      <c r="A9" s="21" t="inlineStr">
        <is>
          <t>Critério de alerta</t>
        </is>
      </c>
      <c r="B9" s="27" t="inlineStr">
        <is>
          <t>Conferir quando o percentual ou o valor superar um dos limites.</t>
        </is>
      </c>
      <c r="D9" s="14" t="n"/>
      <c r="G9" s="14" t="inlineStr">
        <is>
          <t>Design de Sobrancelhas</t>
        </is>
      </c>
      <c r="H9" s="38" t="n">
        <v>50</v>
      </c>
      <c r="I9" s="38" t="n">
        <v>10</v>
      </c>
      <c r="K9" s="14" t="inlineStr">
        <is>
          <t>Relacionamento</t>
        </is>
      </c>
      <c r="M9" s="14" t="n"/>
    </row>
    <row r="10" ht="42" customHeight="1">
      <c r="A10" s="21" t="inlineStr">
        <is>
          <t>Escopo do registro</t>
        </is>
      </c>
      <c r="B10" s="27" t="inlineStr">
        <is>
          <t>Uma linha por desconto; a referência da venda serve somente para rastreio.</t>
        </is>
      </c>
      <c r="D10" s="14" t="n"/>
      <c r="G10" s="14" t="n"/>
      <c r="H10" s="14" t="n"/>
      <c r="I10" s="14" t="n"/>
      <c r="K10" s="14" t="n"/>
      <c r="M10" s="14" t="n"/>
    </row>
    <row r="11">
      <c r="D11" s="14" t="n"/>
      <c r="G11" s="14" t="n"/>
      <c r="H11" s="14" t="n"/>
      <c r="I11" s="14" t="n"/>
      <c r="K11" s="14" t="n"/>
      <c r="M11" s="14" t="n"/>
    </row>
    <row r="12">
      <c r="D12" s="14" t="n"/>
      <c r="G12" s="14" t="n"/>
      <c r="H12" s="14" t="n"/>
      <c r="I12" s="14" t="n"/>
      <c r="K12" s="14" t="n"/>
      <c r="M12" s="14" t="n"/>
    </row>
    <row r="13">
      <c r="D13" s="14" t="n"/>
      <c r="G13" s="14" t="n"/>
      <c r="H13" s="14" t="n"/>
      <c r="I13" s="14" t="n"/>
      <c r="K13" s="14" t="n"/>
      <c r="M13" s="14" t="n"/>
    </row>
  </sheetData>
  <mergeCells count="1">
    <mergeCell ref="A1:M1"/>
  </mergeCells>
  <conditionalFormatting sqref="B6:B7">
    <cfRule type="expression" priority="1" dxfId="0">
      <formula>$B$6&gt;$B$7</formula>
    </cfRule>
  </conditionalFormatting>
  <dataValidations count="5">
    <dataValidation sqref="B4" showDropDown="0" showInputMessage="0" showErrorMessage="1" allowBlank="0" errorTitle="Percentual inválido" error="Informe um percentual entre 0% e 100%." type="decimal" operator="between">
      <formula1>0</formula1>
      <formula2>1</formula2>
    </dataValidation>
    <dataValidation sqref="B5" showDropDown="0" showInputMessage="0" showErrorMessage="1" allowBlank="0" errorTitle="Valor inválido" error="Informe um valor igual ou superior a zero." type="decimal" operator="between">
      <formula1>0</formula1>
      <formula2>100000</formula2>
    </dataValidation>
    <dataValidation sqref="B6:B7" showDropDown="0" showInputMessage="0" showErrorMessage="1" allowBlank="0" errorTitle="Data inválida" error="Informe uma data válida dentro do período permitido." type="date" operator="between">
      <formula1>DATE(2021,1,1)</formula1>
      <formula2>DATE(2027,12,31)</formula2>
    </dataValidation>
    <dataValidation sqref="B8" showDropDown="0" showInputMessage="0" showErrorMessage="1" allowBlank="0" errorTitle="Status inválido" error="Escolha um status disponível na lista." type="list">
      <formula1>$M$4:$M$6</formula1>
    </dataValidation>
    <dataValidation sqref="H4:I13" showDropDown="0" showInputMessage="0" showErrorMessage="1" allowBlank="0" errorTitle="Valor inválido" error="Informe um valor numérico igual ou superior a zero." type="decimal" operator="between">
      <formula1>0</formula1>
      <formula2>100000</formula2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2026-09-09T04:55:57Z</dcterms:created>
  <dcterms:modified xmlns:dcterms="http://purl.org/dc/terms/" xmlns:xsi="http://www.w3.org/2001/XMLSchema-instance" xsi:type="dcterms:W3CDTF">2026-09-09T04:55:58+00:00Z</dcterms:modified>
</cp:coreProperties>
</file>