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ratos" sheetId="2" state="visible" r:id="rId2"/>
    <sheet xmlns:r="http://schemas.openxmlformats.org/officeDocument/2006/relationships" name="Pagamento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0" hidden="1">'Resumo'!$A$4:$B$15</definedName>
    <definedName name="_xlnm._FilterDatabase" localSheetId="1" hidden="1">'Contratos'!$A$5:$I$105</definedName>
    <definedName name="_xlnm._FilterDatabase" localSheetId="2" hidden="1">'Pagamentos'!$A$5:$J$105</definedName>
    <definedName name="_xlnm._FilterDatabase" localSheetId="3" hidden="1">'Parâmetros'!$A$3:$C$11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51432"/>
      <sz val="10"/>
    </font>
    <font>
      <name val="Calibri"/>
      <b val="1"/>
      <color rgb="00FFFFFF"/>
      <sz val="10"/>
    </font>
    <font>
      <name val="Calibri"/>
      <color rgb="00351432"/>
      <sz val="10"/>
    </font>
    <font>
      <name val="Calibri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B63D5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7" customHeight="1">
      <c r="A1" s="1" t="inlineStr">
        <is>
          <t>Resumo do aluguel de cadeiras</t>
        </is>
      </c>
    </row>
    <row r="2" ht="22" customHeight="1">
      <c r="A2" s="3" t="inlineStr">
        <is>
          <t>Indicadores calculados a partir das abas Contratos, Pagamentos e Parâmetros.</t>
        </is>
      </c>
    </row>
    <row r="3"/>
    <row r="4" ht="28" customHeight="1">
      <c r="A4" s="4" t="inlineStr">
        <is>
          <t>Indicador</t>
        </is>
      </c>
      <c r="B4" s="4" t="inlineStr">
        <is>
          <t>Valor</t>
        </is>
      </c>
    </row>
    <row r="5">
      <c r="A5" s="5" t="inlineStr">
        <is>
          <t>Data de referência</t>
        </is>
      </c>
      <c r="B5" s="24">
        <f>'Parâmetros'!$B$4</f>
        <v/>
      </c>
    </row>
    <row r="6">
      <c r="A6" s="7" t="inlineStr">
        <is>
          <t>Contratos ativos</t>
        </is>
      </c>
      <c r="B6" s="8">
        <f>COUNTIF(Contratos!$H$6:$H$105,"Ativo")</f>
        <v/>
      </c>
    </row>
    <row r="7">
      <c r="A7" s="5" t="inlineStr">
        <is>
          <t>Valor mensal dos contratos ativos</t>
        </is>
      </c>
      <c r="B7" s="25">
        <f>IFERROR(SUMIF(Contratos!$H$6:$H$105,"Ativo",Contratos!$F$6:$F$105),0)</f>
        <v/>
      </c>
    </row>
    <row r="8">
      <c r="A8" s="7" t="inlineStr">
        <is>
          <t>Pagamentos registrados</t>
        </is>
      </c>
      <c r="B8" s="8">
        <f>COUNTIF(Pagamentos!$A$6:$A$105,"&lt;&gt;")</f>
        <v/>
      </c>
    </row>
    <row r="9">
      <c r="A9" s="5" t="inlineStr">
        <is>
          <t>Total previsto registrado</t>
        </is>
      </c>
      <c r="B9" s="25">
        <f>IFERROR(SUM(Pagamentos!$E$6:$E$105),0)</f>
        <v/>
      </c>
    </row>
    <row r="10">
      <c r="A10" s="7" t="inlineStr">
        <is>
          <t>Total recebido</t>
        </is>
      </c>
      <c r="B10" s="26">
        <f>IFERROR(SUM(Pagamentos!$G$6:$G$105),0)</f>
        <v/>
      </c>
    </row>
    <row r="11">
      <c r="A11" s="5" t="inlineStr">
        <is>
          <t>Saldo pendente</t>
        </is>
      </c>
      <c r="B11" s="25">
        <f>IFERROR(SUM(Pagamentos!$H$6:$H$105),0)</f>
        <v/>
      </c>
    </row>
    <row r="12">
      <c r="A12" s="7" t="inlineStr">
        <is>
          <t>Pagamentos a conferir por atraso</t>
        </is>
      </c>
      <c r="B12" s="8">
        <f>COUNTIF(Pagamentos!$I$6:$I$105,"Conferir atraso")</f>
        <v/>
      </c>
    </row>
    <row r="13">
      <c r="A13" s="5" t="inlineStr">
        <is>
          <t>Vencimentos próximos em aberto</t>
        </is>
      </c>
      <c r="B13" s="11">
        <f>COUNTIFS(Pagamentos!$I$6:$I$105,"Em aberto",Pagamentos!$D$6:$D$105,"&gt;="&amp;$B$5,Pagamentos!$D$6:$D$105,"&lt;="&amp;$B$5+'Parâmetros'!$B$5)</f>
        <v/>
      </c>
    </row>
    <row r="14">
      <c r="A14" s="7" t="inlineStr">
        <is>
          <t>Índice recebido sobre o previsto</t>
        </is>
      </c>
      <c r="B14" s="27">
        <f>IFERROR(IF(SUM(Pagamentos!$E$6:$E$105)=0,"",SUM(Pagamentos!$G$6:$G$105)/SUM(Pagamentos!$E$6:$E$105)),"")</f>
        <v/>
      </c>
    </row>
    <row r="15">
      <c r="A15" s="5" t="inlineStr">
        <is>
          <t>Contratos ativos terminando no horizonte</t>
        </is>
      </c>
      <c r="B15" s="11">
        <f>COUNTIFS(Contratos!$H$6:$H$105,"Ativo",Contratos!$E$6:$E$105,"&gt;="&amp;$B$5,Contratos!$E$6:$E$105,"&lt;="&amp;EDATE($B$5,'Parâmetros'!$B$6))</f>
        <v/>
      </c>
    </row>
    <row r="16"/>
    <row r="17"/>
    <row r="18" ht="28" customHeight="1">
      <c r="A18" s="4" t="inlineStr">
        <is>
          <t>Situação dos pagamentos</t>
        </is>
      </c>
      <c r="B18" s="4" t="inlineStr">
        <is>
          <t>Quantidade</t>
        </is>
      </c>
    </row>
    <row r="19">
      <c r="A19" s="11" t="inlineStr">
        <is>
          <t>Pago</t>
        </is>
      </c>
      <c r="B19" s="11">
        <f>COUNTIF(Pagamentos!$I$6:$I$105,A19)</f>
        <v/>
      </c>
    </row>
    <row r="20">
      <c r="A20" s="8" t="inlineStr">
        <is>
          <t>Em aberto</t>
        </is>
      </c>
      <c r="B20" s="8">
        <f>COUNTIF(Pagamentos!$I$6:$I$105,A20)</f>
        <v/>
      </c>
    </row>
    <row r="21">
      <c r="A21" s="11" t="inlineStr">
        <is>
          <t>Conferir atraso</t>
        </is>
      </c>
      <c r="B21" s="11">
        <f>COUNTIF(Pagamentos!$I$6:$I$105,A21)</f>
        <v/>
      </c>
    </row>
    <row r="22">
      <c r="A22" s="8" t="inlineStr">
        <is>
          <t>Conferir parcial</t>
        </is>
      </c>
      <c r="B22" s="8">
        <f>COUNTIF(Pagamentos!$I$6:$I$105,A22)</f>
        <v/>
      </c>
    </row>
    <row r="23">
      <c r="A23" s="11" t="inlineStr">
        <is>
          <t>Conferir cadastro</t>
        </is>
      </c>
      <c r="B23" s="11">
        <f>COUNTIF(Pagamentos!$I$6:$I$105,A23)</f>
        <v/>
      </c>
    </row>
  </sheetData>
  <autoFilter ref="A4:B15"/>
  <mergeCells count="1">
    <mergeCell ref="A1:F1"/>
  </mergeCells>
  <conditionalFormatting sqref="A19:A23">
    <cfRule type="expression" priority="1" dxfId="0">
      <formula>$A19="Pago"</formula>
    </cfRule>
    <cfRule type="expression" priority="2" dxfId="1">
      <formula>LEFT($A19,8)="Conferir"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3" customWidth="1" min="3" max="3"/>
    <col width="16" customWidth="1" min="4" max="4"/>
    <col width="16" customWidth="1" min="5" max="5"/>
    <col width="16" customWidth="1" min="6" max="6"/>
    <col width="18" customWidth="1" min="7" max="7"/>
    <col width="14" customWidth="1" min="8" max="8"/>
    <col width="42" customWidth="1" min="9" max="9"/>
  </cols>
  <sheetData>
    <row r="1" ht="27" customHeight="1">
      <c r="A1" s="1" t="inlineStr">
        <is>
          <t>Contratos de aluguel de cadeira</t>
        </is>
      </c>
    </row>
    <row r="2" ht="22" customHeight="1">
      <c r="A2" s="3" t="inlineStr">
        <is>
          <t>Células rosa são editáveis. Alertas em vermelho indicam dados que devem ser conferidos.</t>
        </is>
      </c>
    </row>
    <row r="3"/>
    <row r="4"/>
    <row r="5" ht="28" customHeight="1">
      <c r="A5" s="4" t="inlineStr">
        <is>
          <t>ID do contrato</t>
        </is>
      </c>
      <c r="B5" s="4" t="inlineStr">
        <is>
          <t>Profissional fictício</t>
        </is>
      </c>
      <c r="C5" s="4" t="inlineStr">
        <is>
          <t>Cadeira</t>
        </is>
      </c>
      <c r="D5" s="4" t="inlineStr">
        <is>
          <t>Data de início</t>
        </is>
      </c>
      <c r="E5" s="4" t="inlineStr">
        <is>
          <t>Data de término</t>
        </is>
      </c>
      <c r="F5" s="4" t="inlineStr">
        <is>
          <t>Valor mensal</t>
        </is>
      </c>
      <c r="G5" s="4" t="inlineStr">
        <is>
          <t>Dia do vencimento</t>
        </is>
      </c>
      <c r="H5" s="4" t="inlineStr">
        <is>
          <t>Status</t>
        </is>
      </c>
      <c r="I5" s="4" t="inlineStr">
        <is>
          <t>Observações</t>
        </is>
      </c>
    </row>
    <row r="6">
      <c r="A6" s="13" t="inlineStr">
        <is>
          <t>CTR-001</t>
        </is>
      </c>
      <c r="B6" s="14" t="inlineStr">
        <is>
          <t>Profissional Fictício Aurora 01</t>
        </is>
      </c>
      <c r="C6" s="13" t="inlineStr">
        <is>
          <t>Cadeira Fictícia A</t>
        </is>
      </c>
      <c r="D6" s="28" t="n">
        <v>46023</v>
      </c>
      <c r="E6" s="28" t="n">
        <v>46418</v>
      </c>
      <c r="F6" s="29" t="n">
        <v>1250</v>
      </c>
      <c r="G6" s="17" t="n">
        <v>5</v>
      </c>
      <c r="H6" s="13" t="inlineStr">
        <is>
          <t>Ativo</t>
        </is>
      </c>
      <c r="I6" s="14" t="inlineStr">
        <is>
          <t>Exemplo fictício com término informado.</t>
        </is>
      </c>
    </row>
    <row r="7">
      <c r="A7" s="13" t="inlineStr">
        <is>
          <t>CTR-002</t>
        </is>
      </c>
      <c r="B7" s="14" t="inlineStr">
        <is>
          <t>Profissional Fictício Brisa 02</t>
        </is>
      </c>
      <c r="C7" s="13" t="inlineStr">
        <is>
          <t>Cadeira Fictícia B</t>
        </is>
      </c>
      <c r="D7" s="28" t="n">
        <v>46082</v>
      </c>
      <c r="E7" s="28" t="n"/>
      <c r="F7" s="29" t="n">
        <v>1350</v>
      </c>
      <c r="G7" s="17" t="n">
        <v>8</v>
      </c>
      <c r="H7" s="13" t="inlineStr">
        <is>
          <t>Ativo</t>
        </is>
      </c>
      <c r="I7" s="14" t="inlineStr">
        <is>
          <t>Exemplo fictício sem data de término.</t>
        </is>
      </c>
    </row>
    <row r="8">
      <c r="A8" s="13" t="inlineStr">
        <is>
          <t>CTR-003</t>
        </is>
      </c>
      <c r="B8" s="14" t="inlineStr">
        <is>
          <t>Profissional Fictício Coral 03</t>
        </is>
      </c>
      <c r="C8" s="13" t="inlineStr">
        <is>
          <t>Cadeira Fictícia C</t>
        </is>
      </c>
      <c r="D8" s="28" t="n">
        <v>46113</v>
      </c>
      <c r="E8" s="28" t="n">
        <v>46356</v>
      </c>
      <c r="F8" s="29" t="n">
        <v>1400</v>
      </c>
      <c r="G8" s="17" t="n">
        <v>10</v>
      </c>
      <c r="H8" s="13" t="inlineStr">
        <is>
          <t>Ativo</t>
        </is>
      </c>
      <c r="I8" s="14" t="inlineStr">
        <is>
          <t>Exemplo fictício para conferência mensal.</t>
        </is>
      </c>
    </row>
    <row r="9">
      <c r="A9" s="13" t="inlineStr">
        <is>
          <t>CTR-004</t>
        </is>
      </c>
      <c r="B9" s="14" t="inlineStr">
        <is>
          <t>Profissional Fictício Dália 04</t>
        </is>
      </c>
      <c r="C9" s="13" t="inlineStr">
        <is>
          <t>Cadeira Fictícia D</t>
        </is>
      </c>
      <c r="D9" s="28" t="n">
        <v>46143</v>
      </c>
      <c r="E9" s="28" t="n">
        <v>46568</v>
      </c>
      <c r="F9" s="29" t="n">
        <v>1500</v>
      </c>
      <c r="G9" s="17" t="n">
        <v>12</v>
      </c>
      <c r="H9" s="13" t="inlineStr">
        <is>
          <t>Ativo</t>
        </is>
      </c>
      <c r="I9" s="14" t="inlineStr">
        <is>
          <t>Exemplo fictício de período vigente.</t>
        </is>
      </c>
    </row>
    <row r="10">
      <c r="A10" s="13" t="inlineStr">
        <is>
          <t>CTR-005</t>
        </is>
      </c>
      <c r="B10" s="14" t="inlineStr">
        <is>
          <t>Profissional Fictício Estrela 05</t>
        </is>
      </c>
      <c r="C10" s="13" t="inlineStr">
        <is>
          <t>Cadeira Fictícia E</t>
        </is>
      </c>
      <c r="D10" s="28" t="n">
        <v>46054</v>
      </c>
      <c r="E10" s="28" t="n">
        <v>46387</v>
      </c>
      <c r="F10" s="29" t="n">
        <v>1300</v>
      </c>
      <c r="G10" s="17" t="n">
        <v>15</v>
      </c>
      <c r="H10" s="13" t="inlineStr">
        <is>
          <t>Suspenso</t>
        </is>
      </c>
      <c r="I10" s="14" t="inlineStr">
        <is>
          <t>Exemplo fictício com status suspenso.</t>
        </is>
      </c>
    </row>
    <row r="11">
      <c r="A11" s="13" t="inlineStr">
        <is>
          <t>CTR-006</t>
        </is>
      </c>
      <c r="B11" s="14" t="inlineStr">
        <is>
          <t>Profissional Fictício Flor 06</t>
        </is>
      </c>
      <c r="C11" s="13" t="inlineStr">
        <is>
          <t>Cadeira Fictícia F</t>
        </is>
      </c>
      <c r="D11" s="28" t="n">
        <v>45901</v>
      </c>
      <c r="E11" s="28" t="n">
        <v>46265</v>
      </c>
      <c r="F11" s="29" t="n">
        <v>1150</v>
      </c>
      <c r="G11" s="17" t="n">
        <v>18</v>
      </c>
      <c r="H11" s="13" t="inlineStr">
        <is>
          <t>Encerrado</t>
        </is>
      </c>
      <c r="I11" s="14" t="inlineStr">
        <is>
          <t>Exemplo fictício já encerrado.</t>
        </is>
      </c>
    </row>
    <row r="12">
      <c r="A12" s="13" t="inlineStr">
        <is>
          <t>CTR-007</t>
        </is>
      </c>
      <c r="B12" s="14" t="inlineStr">
        <is>
          <t>Profissional Fictício Girassol 07</t>
        </is>
      </c>
      <c r="C12" s="13" t="inlineStr">
        <is>
          <t>Cadeira Fictícia G</t>
        </is>
      </c>
      <c r="D12" s="28" t="n">
        <v>46174</v>
      </c>
      <c r="E12" s="28" t="n">
        <v>46326</v>
      </c>
      <c r="F12" s="29" t="n">
        <v>1600</v>
      </c>
      <c r="G12" s="17" t="n">
        <v>20</v>
      </c>
      <c r="H12" s="13" t="inlineStr">
        <is>
          <t>Ativo</t>
        </is>
      </c>
      <c r="I12" s="14" t="inlineStr">
        <is>
          <t>Exemplo fictício próximo do término.</t>
        </is>
      </c>
    </row>
    <row r="13">
      <c r="A13" s="13" t="inlineStr">
        <is>
          <t>CTR-008</t>
        </is>
      </c>
      <c r="B13" s="14" t="inlineStr">
        <is>
          <t>Profissional Fictício Horizonte 08</t>
        </is>
      </c>
      <c r="C13" s="13" t="inlineStr">
        <is>
          <t>Cadeira Fictícia H</t>
        </is>
      </c>
      <c r="D13" s="28" t="n">
        <v>45992</v>
      </c>
      <c r="E13" s="28" t="n">
        <v>46446</v>
      </c>
      <c r="F13" s="29" t="n">
        <v>1450</v>
      </c>
      <c r="G13" s="17" t="n">
        <v>22</v>
      </c>
      <c r="H13" s="13" t="inlineStr">
        <is>
          <t>Suspenso</t>
        </is>
      </c>
      <c r="I13" s="14" t="inlineStr">
        <is>
          <t>Exemplo fictício para revisão de status.</t>
        </is>
      </c>
    </row>
    <row r="14">
      <c r="A14" s="13" t="inlineStr">
        <is>
          <t>CTR-009</t>
        </is>
      </c>
      <c r="B14" s="14" t="inlineStr">
        <is>
          <t>Profissional Fictício Íris 09</t>
        </is>
      </c>
      <c r="C14" s="13" t="inlineStr">
        <is>
          <t>Cadeira Fictícia A</t>
        </is>
      </c>
      <c r="D14" s="28" t="n">
        <v>45839</v>
      </c>
      <c r="E14" s="28" t="n">
        <v>46234</v>
      </c>
      <c r="F14" s="29" t="n">
        <v>1200</v>
      </c>
      <c r="G14" s="17" t="n">
        <v>25</v>
      </c>
      <c r="H14" s="13" t="inlineStr">
        <is>
          <t>Encerrado</t>
        </is>
      </c>
      <c r="I14" s="14" t="inlineStr">
        <is>
          <t>Exemplo fictício com período concluído.</t>
        </is>
      </c>
    </row>
    <row r="15">
      <c r="A15" s="13" t="inlineStr">
        <is>
          <t>CTR-010</t>
        </is>
      </c>
      <c r="B15" s="14" t="inlineStr">
        <is>
          <t>Profissional Fictício Jasmim 10</t>
        </is>
      </c>
      <c r="C15" s="13" t="inlineStr">
        <is>
          <t>Cadeira Fictícia B</t>
        </is>
      </c>
      <c r="D15" s="28" t="n">
        <v>46204</v>
      </c>
      <c r="E15" s="28" t="n">
        <v>46507</v>
      </c>
      <c r="F15" s="29" t="n">
        <v>1550</v>
      </c>
      <c r="G15" s="17" t="n">
        <v>28</v>
      </c>
      <c r="H15" s="13" t="inlineStr">
        <is>
          <t>Ativo</t>
        </is>
      </c>
      <c r="I15" s="14" t="inlineStr">
        <is>
          <t>Exemplo fictício com vencimento no dia 28.</t>
        </is>
      </c>
    </row>
    <row r="16">
      <c r="A16" s="13" t="n"/>
      <c r="B16" s="14" t="n"/>
      <c r="C16" s="13" t="n"/>
      <c r="D16" s="28" t="n"/>
      <c r="E16" s="28" t="n"/>
      <c r="F16" s="29" t="n"/>
      <c r="G16" s="17" t="n"/>
      <c r="H16" s="13" t="n"/>
      <c r="I16" s="14" t="n"/>
    </row>
    <row r="17">
      <c r="A17" s="13" t="n"/>
      <c r="B17" s="14" t="n"/>
      <c r="C17" s="13" t="n"/>
      <c r="D17" s="28" t="n"/>
      <c r="E17" s="28" t="n"/>
      <c r="F17" s="29" t="n"/>
      <c r="G17" s="17" t="n"/>
      <c r="H17" s="13" t="n"/>
      <c r="I17" s="14" t="n"/>
    </row>
    <row r="18">
      <c r="A18" s="13" t="n"/>
      <c r="B18" s="14" t="n"/>
      <c r="C18" s="13" t="n"/>
      <c r="D18" s="28" t="n"/>
      <c r="E18" s="28" t="n"/>
      <c r="F18" s="29" t="n"/>
      <c r="G18" s="17" t="n"/>
      <c r="H18" s="13" t="n"/>
      <c r="I18" s="14" t="n"/>
    </row>
    <row r="19">
      <c r="A19" s="13" t="n"/>
      <c r="B19" s="14" t="n"/>
      <c r="C19" s="13" t="n"/>
      <c r="D19" s="28" t="n"/>
      <c r="E19" s="28" t="n"/>
      <c r="F19" s="29" t="n"/>
      <c r="G19" s="17" t="n"/>
      <c r="H19" s="13" t="n"/>
      <c r="I19" s="14" t="n"/>
    </row>
    <row r="20">
      <c r="A20" s="13" t="n"/>
      <c r="B20" s="14" t="n"/>
      <c r="C20" s="13" t="n"/>
      <c r="D20" s="28" t="n"/>
      <c r="E20" s="28" t="n"/>
      <c r="F20" s="29" t="n"/>
      <c r="G20" s="17" t="n"/>
      <c r="H20" s="13" t="n"/>
      <c r="I20" s="14" t="n"/>
    </row>
    <row r="21">
      <c r="A21" s="13" t="n"/>
      <c r="B21" s="14" t="n"/>
      <c r="C21" s="13" t="n"/>
      <c r="D21" s="28" t="n"/>
      <c r="E21" s="28" t="n"/>
      <c r="F21" s="29" t="n"/>
      <c r="G21" s="17" t="n"/>
      <c r="H21" s="13" t="n"/>
      <c r="I21" s="14" t="n"/>
    </row>
    <row r="22">
      <c r="A22" s="13" t="n"/>
      <c r="B22" s="14" t="n"/>
      <c r="C22" s="13" t="n"/>
      <c r="D22" s="28" t="n"/>
      <c r="E22" s="28" t="n"/>
      <c r="F22" s="29" t="n"/>
      <c r="G22" s="17" t="n"/>
      <c r="H22" s="13" t="n"/>
      <c r="I22" s="14" t="n"/>
    </row>
    <row r="23">
      <c r="A23" s="13" t="n"/>
      <c r="B23" s="14" t="n"/>
      <c r="C23" s="13" t="n"/>
      <c r="D23" s="28" t="n"/>
      <c r="E23" s="28" t="n"/>
      <c r="F23" s="29" t="n"/>
      <c r="G23" s="17" t="n"/>
      <c r="H23" s="13" t="n"/>
      <c r="I23" s="14" t="n"/>
    </row>
    <row r="24">
      <c r="A24" s="13" t="n"/>
      <c r="B24" s="14" t="n"/>
      <c r="C24" s="13" t="n"/>
      <c r="D24" s="28" t="n"/>
      <c r="E24" s="28" t="n"/>
      <c r="F24" s="29" t="n"/>
      <c r="G24" s="17" t="n"/>
      <c r="H24" s="13" t="n"/>
      <c r="I24" s="14" t="n"/>
    </row>
    <row r="25">
      <c r="A25" s="13" t="n"/>
      <c r="B25" s="14" t="n"/>
      <c r="C25" s="13" t="n"/>
      <c r="D25" s="28" t="n"/>
      <c r="E25" s="28" t="n"/>
      <c r="F25" s="29" t="n"/>
      <c r="G25" s="17" t="n"/>
      <c r="H25" s="13" t="n"/>
      <c r="I25" s="14" t="n"/>
    </row>
    <row r="26">
      <c r="A26" s="13" t="n"/>
      <c r="B26" s="14" t="n"/>
      <c r="C26" s="13" t="n"/>
      <c r="D26" s="28" t="n"/>
      <c r="E26" s="28" t="n"/>
      <c r="F26" s="29" t="n"/>
      <c r="G26" s="17" t="n"/>
      <c r="H26" s="13" t="n"/>
      <c r="I26" s="14" t="n"/>
    </row>
    <row r="27">
      <c r="A27" s="13" t="n"/>
      <c r="B27" s="14" t="n"/>
      <c r="C27" s="13" t="n"/>
      <c r="D27" s="28" t="n"/>
      <c r="E27" s="28" t="n"/>
      <c r="F27" s="29" t="n"/>
      <c r="G27" s="17" t="n"/>
      <c r="H27" s="13" t="n"/>
      <c r="I27" s="14" t="n"/>
    </row>
    <row r="28">
      <c r="A28" s="13" t="n"/>
      <c r="B28" s="14" t="n"/>
      <c r="C28" s="13" t="n"/>
      <c r="D28" s="28" t="n"/>
      <c r="E28" s="28" t="n"/>
      <c r="F28" s="29" t="n"/>
      <c r="G28" s="17" t="n"/>
      <c r="H28" s="13" t="n"/>
      <c r="I28" s="14" t="n"/>
    </row>
    <row r="29">
      <c r="A29" s="13" t="n"/>
      <c r="B29" s="14" t="n"/>
      <c r="C29" s="13" t="n"/>
      <c r="D29" s="28" t="n"/>
      <c r="E29" s="28" t="n"/>
      <c r="F29" s="29" t="n"/>
      <c r="G29" s="17" t="n"/>
      <c r="H29" s="13" t="n"/>
      <c r="I29" s="14" t="n"/>
    </row>
    <row r="30">
      <c r="A30" s="13" t="n"/>
      <c r="B30" s="14" t="n"/>
      <c r="C30" s="13" t="n"/>
      <c r="D30" s="28" t="n"/>
      <c r="E30" s="28" t="n"/>
      <c r="F30" s="29" t="n"/>
      <c r="G30" s="17" t="n"/>
      <c r="H30" s="13" t="n"/>
      <c r="I30" s="14" t="n"/>
    </row>
    <row r="31">
      <c r="A31" s="13" t="n"/>
      <c r="B31" s="14" t="n"/>
      <c r="C31" s="13" t="n"/>
      <c r="D31" s="28" t="n"/>
      <c r="E31" s="28" t="n"/>
      <c r="F31" s="29" t="n"/>
      <c r="G31" s="17" t="n"/>
      <c r="H31" s="13" t="n"/>
      <c r="I31" s="14" t="n"/>
    </row>
    <row r="32">
      <c r="A32" s="13" t="n"/>
      <c r="B32" s="14" t="n"/>
      <c r="C32" s="13" t="n"/>
      <c r="D32" s="28" t="n"/>
      <c r="E32" s="28" t="n"/>
      <c r="F32" s="29" t="n"/>
      <c r="G32" s="17" t="n"/>
      <c r="H32" s="13" t="n"/>
      <c r="I32" s="14" t="n"/>
    </row>
    <row r="33">
      <c r="A33" s="13" t="n"/>
      <c r="B33" s="14" t="n"/>
      <c r="C33" s="13" t="n"/>
      <c r="D33" s="28" t="n"/>
      <c r="E33" s="28" t="n"/>
      <c r="F33" s="29" t="n"/>
      <c r="G33" s="17" t="n"/>
      <c r="H33" s="13" t="n"/>
      <c r="I33" s="14" t="n"/>
    </row>
    <row r="34">
      <c r="A34" s="13" t="n"/>
      <c r="B34" s="14" t="n"/>
      <c r="C34" s="13" t="n"/>
      <c r="D34" s="28" t="n"/>
      <c r="E34" s="28" t="n"/>
      <c r="F34" s="29" t="n"/>
      <c r="G34" s="17" t="n"/>
      <c r="H34" s="13" t="n"/>
      <c r="I34" s="14" t="n"/>
    </row>
    <row r="35">
      <c r="A35" s="13" t="n"/>
      <c r="B35" s="14" t="n"/>
      <c r="C35" s="13" t="n"/>
      <c r="D35" s="28" t="n"/>
      <c r="E35" s="28" t="n"/>
      <c r="F35" s="29" t="n"/>
      <c r="G35" s="17" t="n"/>
      <c r="H35" s="13" t="n"/>
      <c r="I35" s="14" t="n"/>
    </row>
    <row r="36">
      <c r="A36" s="13" t="n"/>
      <c r="B36" s="14" t="n"/>
      <c r="C36" s="13" t="n"/>
      <c r="D36" s="28" t="n"/>
      <c r="E36" s="28" t="n"/>
      <c r="F36" s="29" t="n"/>
      <c r="G36" s="17" t="n"/>
      <c r="H36" s="13" t="n"/>
      <c r="I36" s="14" t="n"/>
    </row>
    <row r="37">
      <c r="A37" s="13" t="n"/>
      <c r="B37" s="14" t="n"/>
      <c r="C37" s="13" t="n"/>
      <c r="D37" s="28" t="n"/>
      <c r="E37" s="28" t="n"/>
      <c r="F37" s="29" t="n"/>
      <c r="G37" s="17" t="n"/>
      <c r="H37" s="13" t="n"/>
      <c r="I37" s="14" t="n"/>
    </row>
    <row r="38">
      <c r="A38" s="13" t="n"/>
      <c r="B38" s="14" t="n"/>
      <c r="C38" s="13" t="n"/>
      <c r="D38" s="28" t="n"/>
      <c r="E38" s="28" t="n"/>
      <c r="F38" s="29" t="n"/>
      <c r="G38" s="17" t="n"/>
      <c r="H38" s="13" t="n"/>
      <c r="I38" s="14" t="n"/>
    </row>
    <row r="39">
      <c r="A39" s="13" t="n"/>
      <c r="B39" s="14" t="n"/>
      <c r="C39" s="13" t="n"/>
      <c r="D39" s="28" t="n"/>
      <c r="E39" s="28" t="n"/>
      <c r="F39" s="29" t="n"/>
      <c r="G39" s="17" t="n"/>
      <c r="H39" s="13" t="n"/>
      <c r="I39" s="14" t="n"/>
    </row>
    <row r="40">
      <c r="A40" s="13" t="n"/>
      <c r="B40" s="14" t="n"/>
      <c r="C40" s="13" t="n"/>
      <c r="D40" s="28" t="n"/>
      <c r="E40" s="28" t="n"/>
      <c r="F40" s="29" t="n"/>
      <c r="G40" s="17" t="n"/>
      <c r="H40" s="13" t="n"/>
      <c r="I40" s="14" t="n"/>
    </row>
    <row r="41">
      <c r="A41" s="13" t="n"/>
      <c r="B41" s="14" t="n"/>
      <c r="C41" s="13" t="n"/>
      <c r="D41" s="28" t="n"/>
      <c r="E41" s="28" t="n"/>
      <c r="F41" s="29" t="n"/>
      <c r="G41" s="17" t="n"/>
      <c r="H41" s="13" t="n"/>
      <c r="I41" s="14" t="n"/>
    </row>
    <row r="42">
      <c r="A42" s="13" t="n"/>
      <c r="B42" s="14" t="n"/>
      <c r="C42" s="13" t="n"/>
      <c r="D42" s="28" t="n"/>
      <c r="E42" s="28" t="n"/>
      <c r="F42" s="29" t="n"/>
      <c r="G42" s="17" t="n"/>
      <c r="H42" s="13" t="n"/>
      <c r="I42" s="14" t="n"/>
    </row>
    <row r="43">
      <c r="A43" s="13" t="n"/>
      <c r="B43" s="14" t="n"/>
      <c r="C43" s="13" t="n"/>
      <c r="D43" s="28" t="n"/>
      <c r="E43" s="28" t="n"/>
      <c r="F43" s="29" t="n"/>
      <c r="G43" s="17" t="n"/>
      <c r="H43" s="13" t="n"/>
      <c r="I43" s="14" t="n"/>
    </row>
    <row r="44">
      <c r="A44" s="13" t="n"/>
      <c r="B44" s="14" t="n"/>
      <c r="C44" s="13" t="n"/>
      <c r="D44" s="28" t="n"/>
      <c r="E44" s="28" t="n"/>
      <c r="F44" s="29" t="n"/>
      <c r="G44" s="17" t="n"/>
      <c r="H44" s="13" t="n"/>
      <c r="I44" s="14" t="n"/>
    </row>
    <row r="45">
      <c r="A45" s="13" t="n"/>
      <c r="B45" s="14" t="n"/>
      <c r="C45" s="13" t="n"/>
      <c r="D45" s="28" t="n"/>
      <c r="E45" s="28" t="n"/>
      <c r="F45" s="29" t="n"/>
      <c r="G45" s="17" t="n"/>
      <c r="H45" s="13" t="n"/>
      <c r="I45" s="14" t="n"/>
    </row>
    <row r="46">
      <c r="A46" s="13" t="n"/>
      <c r="B46" s="14" t="n"/>
      <c r="C46" s="13" t="n"/>
      <c r="D46" s="28" t="n"/>
      <c r="E46" s="28" t="n"/>
      <c r="F46" s="29" t="n"/>
      <c r="G46" s="17" t="n"/>
      <c r="H46" s="13" t="n"/>
      <c r="I46" s="14" t="n"/>
    </row>
    <row r="47">
      <c r="A47" s="13" t="n"/>
      <c r="B47" s="14" t="n"/>
      <c r="C47" s="13" t="n"/>
      <c r="D47" s="28" t="n"/>
      <c r="E47" s="28" t="n"/>
      <c r="F47" s="29" t="n"/>
      <c r="G47" s="17" t="n"/>
      <c r="H47" s="13" t="n"/>
      <c r="I47" s="14" t="n"/>
    </row>
    <row r="48">
      <c r="A48" s="13" t="n"/>
      <c r="B48" s="14" t="n"/>
      <c r="C48" s="13" t="n"/>
      <c r="D48" s="28" t="n"/>
      <c r="E48" s="28" t="n"/>
      <c r="F48" s="29" t="n"/>
      <c r="G48" s="17" t="n"/>
      <c r="H48" s="13" t="n"/>
      <c r="I48" s="14" t="n"/>
    </row>
    <row r="49">
      <c r="A49" s="13" t="n"/>
      <c r="B49" s="14" t="n"/>
      <c r="C49" s="13" t="n"/>
      <c r="D49" s="28" t="n"/>
      <c r="E49" s="28" t="n"/>
      <c r="F49" s="29" t="n"/>
      <c r="G49" s="17" t="n"/>
      <c r="H49" s="13" t="n"/>
      <c r="I49" s="14" t="n"/>
    </row>
    <row r="50">
      <c r="A50" s="13" t="n"/>
      <c r="B50" s="14" t="n"/>
      <c r="C50" s="13" t="n"/>
      <c r="D50" s="28" t="n"/>
      <c r="E50" s="28" t="n"/>
      <c r="F50" s="29" t="n"/>
      <c r="G50" s="17" t="n"/>
      <c r="H50" s="13" t="n"/>
      <c r="I50" s="14" t="n"/>
    </row>
    <row r="51">
      <c r="A51" s="13" t="n"/>
      <c r="B51" s="14" t="n"/>
      <c r="C51" s="13" t="n"/>
      <c r="D51" s="28" t="n"/>
      <c r="E51" s="28" t="n"/>
      <c r="F51" s="29" t="n"/>
      <c r="G51" s="17" t="n"/>
      <c r="H51" s="13" t="n"/>
      <c r="I51" s="14" t="n"/>
    </row>
    <row r="52">
      <c r="A52" s="13" t="n"/>
      <c r="B52" s="14" t="n"/>
      <c r="C52" s="13" t="n"/>
      <c r="D52" s="28" t="n"/>
      <c r="E52" s="28" t="n"/>
      <c r="F52" s="29" t="n"/>
      <c r="G52" s="17" t="n"/>
      <c r="H52" s="13" t="n"/>
      <c r="I52" s="14" t="n"/>
    </row>
    <row r="53">
      <c r="A53" s="13" t="n"/>
      <c r="B53" s="14" t="n"/>
      <c r="C53" s="13" t="n"/>
      <c r="D53" s="28" t="n"/>
      <c r="E53" s="28" t="n"/>
      <c r="F53" s="29" t="n"/>
      <c r="G53" s="17" t="n"/>
      <c r="H53" s="13" t="n"/>
      <c r="I53" s="14" t="n"/>
    </row>
    <row r="54">
      <c r="A54" s="13" t="n"/>
      <c r="B54" s="14" t="n"/>
      <c r="C54" s="13" t="n"/>
      <c r="D54" s="28" t="n"/>
      <c r="E54" s="28" t="n"/>
      <c r="F54" s="29" t="n"/>
      <c r="G54" s="17" t="n"/>
      <c r="H54" s="13" t="n"/>
      <c r="I54" s="14" t="n"/>
    </row>
    <row r="55">
      <c r="A55" s="13" t="n"/>
      <c r="B55" s="14" t="n"/>
      <c r="C55" s="13" t="n"/>
      <c r="D55" s="28" t="n"/>
      <c r="E55" s="28" t="n"/>
      <c r="F55" s="29" t="n"/>
      <c r="G55" s="17" t="n"/>
      <c r="H55" s="13" t="n"/>
      <c r="I55" s="14" t="n"/>
    </row>
    <row r="56">
      <c r="A56" s="13" t="n"/>
      <c r="B56" s="14" t="n"/>
      <c r="C56" s="13" t="n"/>
      <c r="D56" s="28" t="n"/>
      <c r="E56" s="28" t="n"/>
      <c r="F56" s="29" t="n"/>
      <c r="G56" s="17" t="n"/>
      <c r="H56" s="13" t="n"/>
      <c r="I56" s="14" t="n"/>
    </row>
    <row r="57">
      <c r="A57" s="13" t="n"/>
      <c r="B57" s="14" t="n"/>
      <c r="C57" s="13" t="n"/>
      <c r="D57" s="28" t="n"/>
      <c r="E57" s="28" t="n"/>
      <c r="F57" s="29" t="n"/>
      <c r="G57" s="17" t="n"/>
      <c r="H57" s="13" t="n"/>
      <c r="I57" s="14" t="n"/>
    </row>
    <row r="58">
      <c r="A58" s="13" t="n"/>
      <c r="B58" s="14" t="n"/>
      <c r="C58" s="13" t="n"/>
      <c r="D58" s="28" t="n"/>
      <c r="E58" s="28" t="n"/>
      <c r="F58" s="29" t="n"/>
      <c r="G58" s="17" t="n"/>
      <c r="H58" s="13" t="n"/>
      <c r="I58" s="14" t="n"/>
    </row>
    <row r="59">
      <c r="A59" s="13" t="n"/>
      <c r="B59" s="14" t="n"/>
      <c r="C59" s="13" t="n"/>
      <c r="D59" s="28" t="n"/>
      <c r="E59" s="28" t="n"/>
      <c r="F59" s="29" t="n"/>
      <c r="G59" s="17" t="n"/>
      <c r="H59" s="13" t="n"/>
      <c r="I59" s="14" t="n"/>
    </row>
    <row r="60">
      <c r="A60" s="13" t="n"/>
      <c r="B60" s="14" t="n"/>
      <c r="C60" s="13" t="n"/>
      <c r="D60" s="28" t="n"/>
      <c r="E60" s="28" t="n"/>
      <c r="F60" s="29" t="n"/>
      <c r="G60" s="17" t="n"/>
      <c r="H60" s="13" t="n"/>
      <c r="I60" s="14" t="n"/>
    </row>
    <row r="61">
      <c r="A61" s="13" t="n"/>
      <c r="B61" s="14" t="n"/>
      <c r="C61" s="13" t="n"/>
      <c r="D61" s="28" t="n"/>
      <c r="E61" s="28" t="n"/>
      <c r="F61" s="29" t="n"/>
      <c r="G61" s="17" t="n"/>
      <c r="H61" s="13" t="n"/>
      <c r="I61" s="14" t="n"/>
    </row>
    <row r="62">
      <c r="A62" s="13" t="n"/>
      <c r="B62" s="14" t="n"/>
      <c r="C62" s="13" t="n"/>
      <c r="D62" s="28" t="n"/>
      <c r="E62" s="28" t="n"/>
      <c r="F62" s="29" t="n"/>
      <c r="G62" s="17" t="n"/>
      <c r="H62" s="13" t="n"/>
      <c r="I62" s="14" t="n"/>
    </row>
    <row r="63">
      <c r="A63" s="13" t="n"/>
      <c r="B63" s="14" t="n"/>
      <c r="C63" s="13" t="n"/>
      <c r="D63" s="28" t="n"/>
      <c r="E63" s="28" t="n"/>
      <c r="F63" s="29" t="n"/>
      <c r="G63" s="17" t="n"/>
      <c r="H63" s="13" t="n"/>
      <c r="I63" s="14" t="n"/>
    </row>
    <row r="64">
      <c r="A64" s="13" t="n"/>
      <c r="B64" s="14" t="n"/>
      <c r="C64" s="13" t="n"/>
      <c r="D64" s="28" t="n"/>
      <c r="E64" s="28" t="n"/>
      <c r="F64" s="29" t="n"/>
      <c r="G64" s="17" t="n"/>
      <c r="H64" s="13" t="n"/>
      <c r="I64" s="14" t="n"/>
    </row>
    <row r="65">
      <c r="A65" s="13" t="n"/>
      <c r="B65" s="14" t="n"/>
      <c r="C65" s="13" t="n"/>
      <c r="D65" s="28" t="n"/>
      <c r="E65" s="28" t="n"/>
      <c r="F65" s="29" t="n"/>
      <c r="G65" s="17" t="n"/>
      <c r="H65" s="13" t="n"/>
      <c r="I65" s="14" t="n"/>
    </row>
    <row r="66">
      <c r="A66" s="13" t="n"/>
      <c r="B66" s="14" t="n"/>
      <c r="C66" s="13" t="n"/>
      <c r="D66" s="28" t="n"/>
      <c r="E66" s="28" t="n"/>
      <c r="F66" s="29" t="n"/>
      <c r="G66" s="17" t="n"/>
      <c r="H66" s="13" t="n"/>
      <c r="I66" s="14" t="n"/>
    </row>
    <row r="67">
      <c r="A67" s="13" t="n"/>
      <c r="B67" s="14" t="n"/>
      <c r="C67" s="13" t="n"/>
      <c r="D67" s="28" t="n"/>
      <c r="E67" s="28" t="n"/>
      <c r="F67" s="29" t="n"/>
      <c r="G67" s="17" t="n"/>
      <c r="H67" s="13" t="n"/>
      <c r="I67" s="14" t="n"/>
    </row>
    <row r="68">
      <c r="A68" s="13" t="n"/>
      <c r="B68" s="14" t="n"/>
      <c r="C68" s="13" t="n"/>
      <c r="D68" s="28" t="n"/>
      <c r="E68" s="28" t="n"/>
      <c r="F68" s="29" t="n"/>
      <c r="G68" s="17" t="n"/>
      <c r="H68" s="13" t="n"/>
      <c r="I68" s="14" t="n"/>
    </row>
    <row r="69">
      <c r="A69" s="13" t="n"/>
      <c r="B69" s="14" t="n"/>
      <c r="C69" s="13" t="n"/>
      <c r="D69" s="28" t="n"/>
      <c r="E69" s="28" t="n"/>
      <c r="F69" s="29" t="n"/>
      <c r="G69" s="17" t="n"/>
      <c r="H69" s="13" t="n"/>
      <c r="I69" s="14" t="n"/>
    </row>
    <row r="70">
      <c r="A70" s="13" t="n"/>
      <c r="B70" s="14" t="n"/>
      <c r="C70" s="13" t="n"/>
      <c r="D70" s="28" t="n"/>
      <c r="E70" s="28" t="n"/>
      <c r="F70" s="29" t="n"/>
      <c r="G70" s="17" t="n"/>
      <c r="H70" s="13" t="n"/>
      <c r="I70" s="14" t="n"/>
    </row>
    <row r="71">
      <c r="A71" s="13" t="n"/>
      <c r="B71" s="14" t="n"/>
      <c r="C71" s="13" t="n"/>
      <c r="D71" s="28" t="n"/>
      <c r="E71" s="28" t="n"/>
      <c r="F71" s="29" t="n"/>
      <c r="G71" s="17" t="n"/>
      <c r="H71" s="13" t="n"/>
      <c r="I71" s="14" t="n"/>
    </row>
    <row r="72">
      <c r="A72" s="13" t="n"/>
      <c r="B72" s="14" t="n"/>
      <c r="C72" s="13" t="n"/>
      <c r="D72" s="28" t="n"/>
      <c r="E72" s="28" t="n"/>
      <c r="F72" s="29" t="n"/>
      <c r="G72" s="17" t="n"/>
      <c r="H72" s="13" t="n"/>
      <c r="I72" s="14" t="n"/>
    </row>
    <row r="73">
      <c r="A73" s="13" t="n"/>
      <c r="B73" s="14" t="n"/>
      <c r="C73" s="13" t="n"/>
      <c r="D73" s="28" t="n"/>
      <c r="E73" s="28" t="n"/>
      <c r="F73" s="29" t="n"/>
      <c r="G73" s="17" t="n"/>
      <c r="H73" s="13" t="n"/>
      <c r="I73" s="14" t="n"/>
    </row>
    <row r="74">
      <c r="A74" s="13" t="n"/>
      <c r="B74" s="14" t="n"/>
      <c r="C74" s="13" t="n"/>
      <c r="D74" s="28" t="n"/>
      <c r="E74" s="28" t="n"/>
      <c r="F74" s="29" t="n"/>
      <c r="G74" s="17" t="n"/>
      <c r="H74" s="13" t="n"/>
      <c r="I74" s="14" t="n"/>
    </row>
    <row r="75">
      <c r="A75" s="13" t="n"/>
      <c r="B75" s="14" t="n"/>
      <c r="C75" s="13" t="n"/>
      <c r="D75" s="28" t="n"/>
      <c r="E75" s="28" t="n"/>
      <c r="F75" s="29" t="n"/>
      <c r="G75" s="17" t="n"/>
      <c r="H75" s="13" t="n"/>
      <c r="I75" s="14" t="n"/>
    </row>
    <row r="76">
      <c r="A76" s="13" t="n"/>
      <c r="B76" s="14" t="n"/>
      <c r="C76" s="13" t="n"/>
      <c r="D76" s="28" t="n"/>
      <c r="E76" s="28" t="n"/>
      <c r="F76" s="29" t="n"/>
      <c r="G76" s="17" t="n"/>
      <c r="H76" s="13" t="n"/>
      <c r="I76" s="14" t="n"/>
    </row>
    <row r="77">
      <c r="A77" s="13" t="n"/>
      <c r="B77" s="14" t="n"/>
      <c r="C77" s="13" t="n"/>
      <c r="D77" s="28" t="n"/>
      <c r="E77" s="28" t="n"/>
      <c r="F77" s="29" t="n"/>
      <c r="G77" s="17" t="n"/>
      <c r="H77" s="13" t="n"/>
      <c r="I77" s="14" t="n"/>
    </row>
    <row r="78">
      <c r="A78" s="13" t="n"/>
      <c r="B78" s="14" t="n"/>
      <c r="C78" s="13" t="n"/>
      <c r="D78" s="28" t="n"/>
      <c r="E78" s="28" t="n"/>
      <c r="F78" s="29" t="n"/>
      <c r="G78" s="17" t="n"/>
      <c r="H78" s="13" t="n"/>
      <c r="I78" s="14" t="n"/>
    </row>
    <row r="79">
      <c r="A79" s="13" t="n"/>
      <c r="B79" s="14" t="n"/>
      <c r="C79" s="13" t="n"/>
      <c r="D79" s="28" t="n"/>
      <c r="E79" s="28" t="n"/>
      <c r="F79" s="29" t="n"/>
      <c r="G79" s="17" t="n"/>
      <c r="H79" s="13" t="n"/>
      <c r="I79" s="14" t="n"/>
    </row>
    <row r="80">
      <c r="A80" s="13" t="n"/>
      <c r="B80" s="14" t="n"/>
      <c r="C80" s="13" t="n"/>
      <c r="D80" s="28" t="n"/>
      <c r="E80" s="28" t="n"/>
      <c r="F80" s="29" t="n"/>
      <c r="G80" s="17" t="n"/>
      <c r="H80" s="13" t="n"/>
      <c r="I80" s="14" t="n"/>
    </row>
    <row r="81">
      <c r="A81" s="13" t="n"/>
      <c r="B81" s="14" t="n"/>
      <c r="C81" s="13" t="n"/>
      <c r="D81" s="28" t="n"/>
      <c r="E81" s="28" t="n"/>
      <c r="F81" s="29" t="n"/>
      <c r="G81" s="17" t="n"/>
      <c r="H81" s="13" t="n"/>
      <c r="I81" s="14" t="n"/>
    </row>
    <row r="82">
      <c r="A82" s="13" t="n"/>
      <c r="B82" s="14" t="n"/>
      <c r="C82" s="13" t="n"/>
      <c r="D82" s="28" t="n"/>
      <c r="E82" s="28" t="n"/>
      <c r="F82" s="29" t="n"/>
      <c r="G82" s="17" t="n"/>
      <c r="H82" s="13" t="n"/>
      <c r="I82" s="14" t="n"/>
    </row>
    <row r="83">
      <c r="A83" s="13" t="n"/>
      <c r="B83" s="14" t="n"/>
      <c r="C83" s="13" t="n"/>
      <c r="D83" s="28" t="n"/>
      <c r="E83" s="28" t="n"/>
      <c r="F83" s="29" t="n"/>
      <c r="G83" s="17" t="n"/>
      <c r="H83" s="13" t="n"/>
      <c r="I83" s="14" t="n"/>
    </row>
    <row r="84">
      <c r="A84" s="13" t="n"/>
      <c r="B84" s="14" t="n"/>
      <c r="C84" s="13" t="n"/>
      <c r="D84" s="28" t="n"/>
      <c r="E84" s="28" t="n"/>
      <c r="F84" s="29" t="n"/>
      <c r="G84" s="17" t="n"/>
      <c r="H84" s="13" t="n"/>
      <c r="I84" s="14" t="n"/>
    </row>
    <row r="85">
      <c r="A85" s="13" t="n"/>
      <c r="B85" s="14" t="n"/>
      <c r="C85" s="13" t="n"/>
      <c r="D85" s="28" t="n"/>
      <c r="E85" s="28" t="n"/>
      <c r="F85" s="29" t="n"/>
      <c r="G85" s="17" t="n"/>
      <c r="H85" s="13" t="n"/>
      <c r="I85" s="14" t="n"/>
    </row>
    <row r="86">
      <c r="A86" s="13" t="n"/>
      <c r="B86" s="14" t="n"/>
      <c r="C86" s="13" t="n"/>
      <c r="D86" s="28" t="n"/>
      <c r="E86" s="28" t="n"/>
      <c r="F86" s="29" t="n"/>
      <c r="G86" s="17" t="n"/>
      <c r="H86" s="13" t="n"/>
      <c r="I86" s="14" t="n"/>
    </row>
    <row r="87">
      <c r="A87" s="13" t="n"/>
      <c r="B87" s="14" t="n"/>
      <c r="C87" s="13" t="n"/>
      <c r="D87" s="28" t="n"/>
      <c r="E87" s="28" t="n"/>
      <c r="F87" s="29" t="n"/>
      <c r="G87" s="17" t="n"/>
      <c r="H87" s="13" t="n"/>
      <c r="I87" s="14" t="n"/>
    </row>
    <row r="88">
      <c r="A88" s="13" t="n"/>
      <c r="B88" s="14" t="n"/>
      <c r="C88" s="13" t="n"/>
      <c r="D88" s="28" t="n"/>
      <c r="E88" s="28" t="n"/>
      <c r="F88" s="29" t="n"/>
      <c r="G88" s="17" t="n"/>
      <c r="H88" s="13" t="n"/>
      <c r="I88" s="14" t="n"/>
    </row>
    <row r="89">
      <c r="A89" s="13" t="n"/>
      <c r="B89" s="14" t="n"/>
      <c r="C89" s="13" t="n"/>
      <c r="D89" s="28" t="n"/>
      <c r="E89" s="28" t="n"/>
      <c r="F89" s="29" t="n"/>
      <c r="G89" s="17" t="n"/>
      <c r="H89" s="13" t="n"/>
      <c r="I89" s="14" t="n"/>
    </row>
    <row r="90">
      <c r="A90" s="13" t="n"/>
      <c r="B90" s="14" t="n"/>
      <c r="C90" s="13" t="n"/>
      <c r="D90" s="28" t="n"/>
      <c r="E90" s="28" t="n"/>
      <c r="F90" s="29" t="n"/>
      <c r="G90" s="17" t="n"/>
      <c r="H90" s="13" t="n"/>
      <c r="I90" s="14" t="n"/>
    </row>
    <row r="91">
      <c r="A91" s="13" t="n"/>
      <c r="B91" s="14" t="n"/>
      <c r="C91" s="13" t="n"/>
      <c r="D91" s="28" t="n"/>
      <c r="E91" s="28" t="n"/>
      <c r="F91" s="29" t="n"/>
      <c r="G91" s="17" t="n"/>
      <c r="H91" s="13" t="n"/>
      <c r="I91" s="14" t="n"/>
    </row>
    <row r="92">
      <c r="A92" s="13" t="n"/>
      <c r="B92" s="14" t="n"/>
      <c r="C92" s="13" t="n"/>
      <c r="D92" s="28" t="n"/>
      <c r="E92" s="28" t="n"/>
      <c r="F92" s="29" t="n"/>
      <c r="G92" s="17" t="n"/>
      <c r="H92" s="13" t="n"/>
      <c r="I92" s="14" t="n"/>
    </row>
    <row r="93">
      <c r="A93" s="13" t="n"/>
      <c r="B93" s="14" t="n"/>
      <c r="C93" s="13" t="n"/>
      <c r="D93" s="28" t="n"/>
      <c r="E93" s="28" t="n"/>
      <c r="F93" s="29" t="n"/>
      <c r="G93" s="17" t="n"/>
      <c r="H93" s="13" t="n"/>
      <c r="I93" s="14" t="n"/>
    </row>
    <row r="94">
      <c r="A94" s="13" t="n"/>
      <c r="B94" s="14" t="n"/>
      <c r="C94" s="13" t="n"/>
      <c r="D94" s="28" t="n"/>
      <c r="E94" s="28" t="n"/>
      <c r="F94" s="29" t="n"/>
      <c r="G94" s="17" t="n"/>
      <c r="H94" s="13" t="n"/>
      <c r="I94" s="14" t="n"/>
    </row>
    <row r="95">
      <c r="A95" s="13" t="n"/>
      <c r="B95" s="14" t="n"/>
      <c r="C95" s="13" t="n"/>
      <c r="D95" s="28" t="n"/>
      <c r="E95" s="28" t="n"/>
      <c r="F95" s="29" t="n"/>
      <c r="G95" s="17" t="n"/>
      <c r="H95" s="13" t="n"/>
      <c r="I95" s="14" t="n"/>
    </row>
    <row r="96">
      <c r="A96" s="13" t="n"/>
      <c r="B96" s="14" t="n"/>
      <c r="C96" s="13" t="n"/>
      <c r="D96" s="28" t="n"/>
      <c r="E96" s="28" t="n"/>
      <c r="F96" s="29" t="n"/>
      <c r="G96" s="17" t="n"/>
      <c r="H96" s="13" t="n"/>
      <c r="I96" s="14" t="n"/>
    </row>
    <row r="97">
      <c r="A97" s="13" t="n"/>
      <c r="B97" s="14" t="n"/>
      <c r="C97" s="13" t="n"/>
      <c r="D97" s="28" t="n"/>
      <c r="E97" s="28" t="n"/>
      <c r="F97" s="29" t="n"/>
      <c r="G97" s="17" t="n"/>
      <c r="H97" s="13" t="n"/>
      <c r="I97" s="14" t="n"/>
    </row>
    <row r="98">
      <c r="A98" s="13" t="n"/>
      <c r="B98" s="14" t="n"/>
      <c r="C98" s="13" t="n"/>
      <c r="D98" s="28" t="n"/>
      <c r="E98" s="28" t="n"/>
      <c r="F98" s="29" t="n"/>
      <c r="G98" s="17" t="n"/>
      <c r="H98" s="13" t="n"/>
      <c r="I98" s="14" t="n"/>
    </row>
    <row r="99">
      <c r="A99" s="13" t="n"/>
      <c r="B99" s="14" t="n"/>
      <c r="C99" s="13" t="n"/>
      <c r="D99" s="28" t="n"/>
      <c r="E99" s="28" t="n"/>
      <c r="F99" s="29" t="n"/>
      <c r="G99" s="17" t="n"/>
      <c r="H99" s="13" t="n"/>
      <c r="I99" s="14" t="n"/>
    </row>
    <row r="100">
      <c r="A100" s="13" t="n"/>
      <c r="B100" s="14" t="n"/>
      <c r="C100" s="13" t="n"/>
      <c r="D100" s="28" t="n"/>
      <c r="E100" s="28" t="n"/>
      <c r="F100" s="29" t="n"/>
      <c r="G100" s="17" t="n"/>
      <c r="H100" s="13" t="n"/>
      <c r="I100" s="14" t="n"/>
    </row>
    <row r="101">
      <c r="A101" s="13" t="n"/>
      <c r="B101" s="14" t="n"/>
      <c r="C101" s="13" t="n"/>
      <c r="D101" s="28" t="n"/>
      <c r="E101" s="28" t="n"/>
      <c r="F101" s="29" t="n"/>
      <c r="G101" s="17" t="n"/>
      <c r="H101" s="13" t="n"/>
      <c r="I101" s="14" t="n"/>
    </row>
    <row r="102">
      <c r="A102" s="13" t="n"/>
      <c r="B102" s="14" t="n"/>
      <c r="C102" s="13" t="n"/>
      <c r="D102" s="28" t="n"/>
      <c r="E102" s="28" t="n"/>
      <c r="F102" s="29" t="n"/>
      <c r="G102" s="17" t="n"/>
      <c r="H102" s="13" t="n"/>
      <c r="I102" s="14" t="n"/>
    </row>
    <row r="103">
      <c r="A103" s="13" t="n"/>
      <c r="B103" s="14" t="n"/>
      <c r="C103" s="13" t="n"/>
      <c r="D103" s="28" t="n"/>
      <c r="E103" s="28" t="n"/>
      <c r="F103" s="29" t="n"/>
      <c r="G103" s="17" t="n"/>
      <c r="H103" s="13" t="n"/>
      <c r="I103" s="14" t="n"/>
    </row>
    <row r="104">
      <c r="A104" s="13" t="n"/>
      <c r="B104" s="14" t="n"/>
      <c r="C104" s="13" t="n"/>
      <c r="D104" s="28" t="n"/>
      <c r="E104" s="28" t="n"/>
      <c r="F104" s="29" t="n"/>
      <c r="G104" s="17" t="n"/>
      <c r="H104" s="13" t="n"/>
      <c r="I104" s="14" t="n"/>
    </row>
    <row r="105">
      <c r="A105" s="13" t="n"/>
      <c r="B105" s="14" t="n"/>
      <c r="C105" s="13" t="n"/>
      <c r="D105" s="28" t="n"/>
      <c r="E105" s="28" t="n"/>
      <c r="F105" s="29" t="n"/>
      <c r="G105" s="17" t="n"/>
      <c r="H105" s="13" t="n"/>
      <c r="I105" s="14" t="n"/>
    </row>
  </sheetData>
  <autoFilter ref="A5:I105"/>
  <mergeCells count="1">
    <mergeCell ref="A1:I1"/>
  </mergeCells>
  <conditionalFormatting sqref="H6:H105">
    <cfRule type="expression" priority="1" dxfId="0">
      <formula>$H6="Ativo"</formula>
    </cfRule>
    <cfRule type="expression" priority="2" dxfId="1">
      <formula>$H6="Suspenso"</formula>
    </cfRule>
    <cfRule type="expression" priority="3" dxfId="2">
      <formula>$H6="Encerrado"</formula>
    </cfRule>
  </conditionalFormatting>
  <conditionalFormatting sqref="E6:E105">
    <cfRule type="expression" priority="4" dxfId="1">
      <formula>AND($A6&lt;&gt;"",$H6="Ativo",$E6&lt;&gt;"",$E6&lt;'Parâmetros'!$B$4)</formula>
    </cfRule>
  </conditionalFormatting>
  <dataValidations count="7">
    <dataValidation sqref="A6:A105" showDropDown="0" showInputMessage="1" showErrorMessage="1" allowBlank="0" errorTitle="Conferir ID do contrato" error="Informe um identificador único ou deixe a célula vazia." promptTitle="Identificador" prompt="Use um identificador único, como CTR-011." type="custom">
      <formula1>OR(A6="",COUNTIF($A$6:$A$105,A6)=1)</formula1>
    </dataValidation>
    <dataValidation sqref="C6:C105" showDropDown="0" showInputMessage="0" showErrorMessage="1" allowBlank="0" errorTitle="Conferir cadeira" error="Selecione uma cadeira cadastrada na aba Parâmetros." type="list">
      <formula1>INDIRECT("'Parâmetros'!$G$4:$G$11")</formula1>
    </dataValidation>
    <dataValidation sqref="D6:D105" showDropDown="0" showInputMessage="0" showErrorMessage="1" allowBlank="0" errorTitle="Conferir data de início" error="Informe uma data dentro dos limites definidos em Parâmetros." type="date" operator="between">
      <formula1>INDIRECT("'Parâmetros'!$B$8")</formula1>
      <formula2>INDIRECT("'Parâmetros'!$B$9")</formula2>
    </dataValidation>
    <dataValidation sqref="E6:E105" showDropDown="0" showInputMessage="0" showErrorMessage="1" allowBlank="0" errorTitle="Conferir data de término" error="A data de término deve ser igual ou posterior ao início e respeitar os limites definidos." type="custom">
      <formula1>OR(E6="",AND(D6&lt;&gt;"",E6&gt;=D6,E6&gt;=INDIRECT("'Parâmetros'!$B$8"),E6&lt;=INDIRECT("'Parâmetros'!$B$9")))</formula1>
    </dataValidation>
    <dataValidation sqref="F6:F105" showDropDown="0" showInputMessage="0" showErrorMessage="1" allowBlank="0" errorTitle="Conferir valor mensal" error="Informe um valor não negativo dentro do limite definido em Parâmetros." type="decimal" operator="between">
      <formula1>0</formula1>
      <formula2>INDIRECT("'Parâmetros'!$B$7")</formula2>
    </dataValidation>
    <dataValidation sqref="G6:G105" showDropDown="0" showInputMessage="0" showErrorMessage="1" allowBlank="0" errorTitle="Conferir vencimento" error="Informe um dia entre 1 e o limite definido em Parâmetros." type="whole" operator="between">
      <formula1>1</formula1>
      <formula2>INDIRECT("'Parâmetros'!$B$10")</formula2>
    </dataValidation>
    <dataValidation sqref="H6:H105" showDropDown="0" showInputMessage="0" showErrorMessage="1" allowBlank="0" errorTitle="Conferir status" error="Selecione um status cadastrado na aba Parâmetros." type="list">
      <formula1>INDIRECT("'Parâmetros'!$E$4:$E$6")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5" customWidth="1" min="3" max="3"/>
    <col width="15" customWidth="1" min="4" max="4"/>
    <col width="17" customWidth="1" min="5" max="5"/>
    <col width="19" customWidth="1" min="6" max="6"/>
    <col width="16" customWidth="1" min="7" max="7"/>
    <col width="17" customWidth="1" min="8" max="8"/>
    <col width="21" customWidth="1" min="9" max="9"/>
    <col width="42" customWidth="1" min="10" max="10"/>
  </cols>
  <sheetData>
    <row r="1" ht="27" customHeight="1">
      <c r="A1" s="1" t="inlineStr">
        <is>
          <t>Pagamentos de aluguel de cadeira</t>
        </is>
      </c>
    </row>
    <row r="2" ht="22" customHeight="1">
      <c r="A2" s="3" t="inlineStr">
        <is>
          <t>Informe identificação, contrato, competência e pagamento. Colunas brancas são calculadas.</t>
        </is>
      </c>
    </row>
    <row r="3"/>
    <row r="4"/>
    <row r="5" ht="28" customHeight="1">
      <c r="A5" s="4" t="inlineStr">
        <is>
          <t>ID do pagamento</t>
        </is>
      </c>
      <c r="B5" s="4" t="inlineStr">
        <is>
          <t>ID do contrato</t>
        </is>
      </c>
      <c r="C5" s="4" t="inlineStr">
        <is>
          <t>Competência</t>
        </is>
      </c>
      <c r="D5" s="4" t="inlineStr">
        <is>
          <t>Vencimento</t>
        </is>
      </c>
      <c r="E5" s="4" t="inlineStr">
        <is>
          <t>Valor previsto</t>
        </is>
      </c>
      <c r="F5" s="4" t="inlineStr">
        <is>
          <t>Data do pagamento</t>
        </is>
      </c>
      <c r="G5" s="4" t="inlineStr">
        <is>
          <t>Valor pago</t>
        </is>
      </c>
      <c r="H5" s="4" t="inlineStr">
        <is>
          <t>Saldo pendente</t>
        </is>
      </c>
      <c r="I5" s="4" t="inlineStr">
        <is>
          <t>Situação calculada</t>
        </is>
      </c>
      <c r="J5" s="4" t="inlineStr">
        <is>
          <t>Observações</t>
        </is>
      </c>
    </row>
    <row r="6">
      <c r="A6" s="13" t="inlineStr">
        <is>
          <t>PAG-001</t>
        </is>
      </c>
      <c r="B6" s="13" t="inlineStr">
        <is>
          <t>CTR-001</t>
        </is>
      </c>
      <c r="C6" s="28" t="n">
        <v>46204</v>
      </c>
      <c r="D6" s="30">
        <f>IF(OR(B6="",C6=""),"",IFERROR(DATE(YEAR(C6),MONTH(C6),VLOOKUP(B6,Contratos!$A$6:$G$105,7,FALSE)),""))</f>
        <v/>
      </c>
      <c r="E6" s="26">
        <f>IF(B6="","",IFERROR(VLOOKUP(B6,Contratos!$A$6:$F$105,6,FALSE),""))</f>
        <v/>
      </c>
      <c r="F6" s="28" t="n">
        <v>46208</v>
      </c>
      <c r="G6" s="29" t="n">
        <v>1250</v>
      </c>
      <c r="H6" s="26">
        <f>IF(OR(A6="",B6="",C6="",E6=""),"",MAX(0,E6-IF(G6="",0,G6)))</f>
        <v/>
      </c>
      <c r="I6" s="8">
        <f>IF(OR(A6="",B6="",C6=""),"",IF(OR(D6="",E6=""),"Conferir cadastro",IF(AND(G6&gt;=E6,F6&lt;&gt;""),"Pago",IF(OR(AND(G6&gt;0,G6&lt;E6),AND(G6&gt;0,F6=""),AND(F6&lt;&gt;"",G6="")),"Conferir parcial",IF(D6&lt;'Parâmetros'!$B$4,"Conferir atraso","Em aberto")))))</f>
        <v/>
      </c>
      <c r="J6" s="14" t="inlineStr">
        <is>
          <t>Exemplo fictício pago integralmente.</t>
        </is>
      </c>
    </row>
    <row r="7">
      <c r="A7" s="13" t="inlineStr">
        <is>
          <t>PAG-002</t>
        </is>
      </c>
      <c r="B7" s="13" t="inlineStr">
        <is>
          <t>CTR-002</t>
        </is>
      </c>
      <c r="C7" s="28" t="n">
        <v>46235</v>
      </c>
      <c r="D7" s="24">
        <f>IF(OR(B7="",C7=""),"",IFERROR(DATE(YEAR(C7),MONTH(C7),VLOOKUP(B7,Contratos!$A$6:$G$105,7,FALSE)),""))</f>
        <v/>
      </c>
      <c r="E7" s="25">
        <f>IF(B7="","",IFERROR(VLOOKUP(B7,Contratos!$A$6:$F$105,6,FALSE),""))</f>
        <v/>
      </c>
      <c r="F7" s="28" t="n"/>
      <c r="G7" s="29" t="n"/>
      <c r="H7" s="25">
        <f>IF(OR(A7="",B7="",C7="",E7=""),"",MAX(0,E7-IF(G7="",0,G7)))</f>
        <v/>
      </c>
      <c r="I7" s="11">
        <f>IF(OR(A7="",B7="",C7=""),"",IF(OR(D7="",E7=""),"Conferir cadastro",IF(AND(G7&gt;=E7,F7&lt;&gt;""),"Pago",IF(OR(AND(G7&gt;0,G7&lt;E7),AND(G7&gt;0,F7=""),AND(F7&lt;&gt;"",G7="")),"Conferir parcial",IF(D7&lt;'Parâmetros'!$B$4,"Conferir atraso","Em aberto")))))</f>
        <v/>
      </c>
      <c r="J7" s="14" t="inlineStr">
        <is>
          <t>Exemplo fictício sem pagamento informado.</t>
        </is>
      </c>
    </row>
    <row r="8">
      <c r="A8" s="13" t="inlineStr">
        <is>
          <t>PAG-003</t>
        </is>
      </c>
      <c r="B8" s="13" t="inlineStr">
        <is>
          <t>CTR-003</t>
        </is>
      </c>
      <c r="C8" s="28" t="n">
        <v>46266</v>
      </c>
      <c r="D8" s="30">
        <f>IF(OR(B8="",C8=""),"",IFERROR(DATE(YEAR(C8),MONTH(C8),VLOOKUP(B8,Contratos!$A$6:$G$105,7,FALSE)),""))</f>
        <v/>
      </c>
      <c r="E8" s="26">
        <f>IF(B8="","",IFERROR(VLOOKUP(B8,Contratos!$A$6:$F$105,6,FALSE),""))</f>
        <v/>
      </c>
      <c r="F8" s="28" t="n">
        <v>46273</v>
      </c>
      <c r="G8" s="29" t="n">
        <v>700</v>
      </c>
      <c r="H8" s="26">
        <f>IF(OR(A8="",B8="",C8="",E8=""),"",MAX(0,E8-IF(G8="",0,G8)))</f>
        <v/>
      </c>
      <c r="I8" s="8">
        <f>IF(OR(A8="",B8="",C8=""),"",IF(OR(D8="",E8=""),"Conferir cadastro",IF(AND(G8&gt;=E8,F8&lt;&gt;""),"Pago",IF(OR(AND(G8&gt;0,G8&lt;E8),AND(G8&gt;0,F8=""),AND(F8&lt;&gt;"",G8="")),"Conferir parcial",IF(D8&lt;'Parâmetros'!$B$4,"Conferir atraso","Em aberto")))))</f>
        <v/>
      </c>
      <c r="J8" s="14" t="inlineStr">
        <is>
          <t>Exemplo fictício com pagamento parcial.</t>
        </is>
      </c>
    </row>
    <row r="9">
      <c r="A9" s="13" t="inlineStr">
        <is>
          <t>PAG-004</t>
        </is>
      </c>
      <c r="B9" s="13" t="inlineStr">
        <is>
          <t>CTR-004</t>
        </is>
      </c>
      <c r="C9" s="28" t="n">
        <v>46266</v>
      </c>
      <c r="D9" s="24">
        <f>IF(OR(B9="",C9=""),"",IFERROR(DATE(YEAR(C9),MONTH(C9),VLOOKUP(B9,Contratos!$A$6:$G$105,7,FALSE)),""))</f>
        <v/>
      </c>
      <c r="E9" s="25">
        <f>IF(B9="","",IFERROR(VLOOKUP(B9,Contratos!$A$6:$F$105,6,FALSE),""))</f>
        <v/>
      </c>
      <c r="F9" s="28" t="n"/>
      <c r="G9" s="29" t="n"/>
      <c r="H9" s="25">
        <f>IF(OR(A9="",B9="",C9="",E9=""),"",MAX(0,E9-IF(G9="",0,G9)))</f>
        <v/>
      </c>
      <c r="I9" s="11">
        <f>IF(OR(A9="",B9="",C9=""),"",IF(OR(D9="",E9=""),"Conferir cadastro",IF(AND(G9&gt;=E9,F9&lt;&gt;""),"Pago",IF(OR(AND(G9&gt;0,G9&lt;E9),AND(G9&gt;0,F9=""),AND(F9&lt;&gt;"",G9="")),"Conferir parcial",IF(D9&lt;'Parâmetros'!$B$4,"Conferir atraso","Em aberto")))))</f>
        <v/>
      </c>
      <c r="J9" s="14" t="inlineStr">
        <is>
          <t>Exemplo fictício aguardando conferência.</t>
        </is>
      </c>
    </row>
    <row r="10">
      <c r="A10" s="13" t="inlineStr">
        <is>
          <t>PAG-005</t>
        </is>
      </c>
      <c r="B10" s="13" t="inlineStr">
        <is>
          <t>CTR-005</t>
        </is>
      </c>
      <c r="C10" s="28" t="n">
        <v>46296</v>
      </c>
      <c r="D10" s="30">
        <f>IF(OR(B10="",C10=""),"",IFERROR(DATE(YEAR(C10),MONTH(C10),VLOOKUP(B10,Contratos!$A$6:$G$105,7,FALSE)),""))</f>
        <v/>
      </c>
      <c r="E10" s="26">
        <f>IF(B10="","",IFERROR(VLOOKUP(B10,Contratos!$A$6:$F$105,6,FALSE),""))</f>
        <v/>
      </c>
      <c r="F10" s="28" t="n"/>
      <c r="G10" s="29" t="n"/>
      <c r="H10" s="26">
        <f>IF(OR(A10="",B10="",C10="",E10=""),"",MAX(0,E10-IF(G10="",0,G10)))</f>
        <v/>
      </c>
      <c r="I10" s="8">
        <f>IF(OR(A10="",B10="",C10=""),"",IF(OR(D10="",E10=""),"Conferir cadastro",IF(AND(G10&gt;=E10,F10&lt;&gt;""),"Pago",IF(OR(AND(G10&gt;0,G10&lt;E10),AND(G10&gt;0,F10=""),AND(F10&lt;&gt;"",G10="")),"Conferir parcial",IF(D10&lt;'Parâmetros'!$B$4,"Conferir atraso","Em aberto")))))</f>
        <v/>
      </c>
      <c r="J10" s="14" t="inlineStr">
        <is>
          <t>Exemplo fictício de competência futura.</t>
        </is>
      </c>
    </row>
    <row r="11">
      <c r="A11" s="13" t="inlineStr">
        <is>
          <t>PAG-006</t>
        </is>
      </c>
      <c r="B11" s="13" t="inlineStr">
        <is>
          <t>CTR-006</t>
        </is>
      </c>
      <c r="C11" s="28" t="n">
        <v>46235</v>
      </c>
      <c r="D11" s="24">
        <f>IF(OR(B11="",C11=""),"",IFERROR(DATE(YEAR(C11),MONTH(C11),VLOOKUP(B11,Contratos!$A$6:$G$105,7,FALSE)),""))</f>
        <v/>
      </c>
      <c r="E11" s="25">
        <f>IF(B11="","",IFERROR(VLOOKUP(B11,Contratos!$A$6:$F$105,6,FALSE),""))</f>
        <v/>
      </c>
      <c r="F11" s="28" t="n">
        <v>46251</v>
      </c>
      <c r="G11" s="29" t="n">
        <v>1150</v>
      </c>
      <c r="H11" s="25">
        <f>IF(OR(A11="",B11="",C11="",E11=""),"",MAX(0,E11-IF(G11="",0,G11)))</f>
        <v/>
      </c>
      <c r="I11" s="11">
        <f>IF(OR(A11="",B11="",C11=""),"",IF(OR(D11="",E11=""),"Conferir cadastro",IF(AND(G11&gt;=E11,F11&lt;&gt;""),"Pago",IF(OR(AND(G11&gt;0,G11&lt;E11),AND(G11&gt;0,F11=""),AND(F11&lt;&gt;"",G11="")),"Conferir parcial",IF(D11&lt;'Parâmetros'!$B$4,"Conferir atraso","Em aberto")))))</f>
        <v/>
      </c>
      <c r="J11" s="14" t="inlineStr">
        <is>
          <t>Exemplo fictício de contrato encerrado.</t>
        </is>
      </c>
    </row>
    <row r="12">
      <c r="A12" s="13" t="inlineStr">
        <is>
          <t>PAG-007</t>
        </is>
      </c>
      <c r="B12" s="13" t="inlineStr">
        <is>
          <t>CTR-007</t>
        </is>
      </c>
      <c r="C12" s="28" t="n">
        <v>46266</v>
      </c>
      <c r="D12" s="30">
        <f>IF(OR(B12="",C12=""),"",IFERROR(DATE(YEAR(C12),MONTH(C12),VLOOKUP(B12,Contratos!$A$6:$G$105,7,FALSE)),""))</f>
        <v/>
      </c>
      <c r="E12" s="26">
        <f>IF(B12="","",IFERROR(VLOOKUP(B12,Contratos!$A$6:$F$105,6,FALSE),""))</f>
        <v/>
      </c>
      <c r="F12" s="28" t="n">
        <v>46273</v>
      </c>
      <c r="G12" s="29" t="n">
        <v>1600</v>
      </c>
      <c r="H12" s="26">
        <f>IF(OR(A12="",B12="",C12="",E12=""),"",MAX(0,E12-IF(G12="",0,G12)))</f>
        <v/>
      </c>
      <c r="I12" s="8">
        <f>IF(OR(A12="",B12="",C12=""),"",IF(OR(D12="",E12=""),"Conferir cadastro",IF(AND(G12&gt;=E12,F12&lt;&gt;""),"Pago",IF(OR(AND(G12&gt;0,G12&lt;E12),AND(G12&gt;0,F12=""),AND(F12&lt;&gt;"",G12="")),"Conferir parcial",IF(D12&lt;'Parâmetros'!$B$4,"Conferir atraso","Em aberto")))))</f>
        <v/>
      </c>
      <c r="J12" s="14" t="inlineStr">
        <is>
          <t>Exemplo fictício pago antecipadamente.</t>
        </is>
      </c>
    </row>
    <row r="13">
      <c r="A13" s="13" t="inlineStr">
        <is>
          <t>PAG-008</t>
        </is>
      </c>
      <c r="B13" s="13" t="inlineStr">
        <is>
          <t>CTR-008</t>
        </is>
      </c>
      <c r="C13" s="28" t="n">
        <v>46204</v>
      </c>
      <c r="D13" s="24">
        <f>IF(OR(B13="",C13=""),"",IFERROR(DATE(YEAR(C13),MONTH(C13),VLOOKUP(B13,Contratos!$A$6:$G$105,7,FALSE)),""))</f>
        <v/>
      </c>
      <c r="E13" s="25">
        <f>IF(B13="","",IFERROR(VLOOKUP(B13,Contratos!$A$6:$F$105,6,FALSE),""))</f>
        <v/>
      </c>
      <c r="F13" s="28" t="n"/>
      <c r="G13" s="29" t="n"/>
      <c r="H13" s="25">
        <f>IF(OR(A13="",B13="",C13="",E13=""),"",MAX(0,E13-IF(G13="",0,G13)))</f>
        <v/>
      </c>
      <c r="I13" s="11">
        <f>IF(OR(A13="",B13="",C13=""),"",IF(OR(D13="",E13=""),"Conferir cadastro",IF(AND(G13&gt;=E13,F13&lt;&gt;""),"Pago",IF(OR(AND(G13&gt;0,G13&lt;E13),AND(G13&gt;0,F13=""),AND(F13&lt;&gt;"",G13="")),"Conferir parcial",IF(D13&lt;'Parâmetros'!$B$4,"Conferir atraso","Em aberto")))))</f>
        <v/>
      </c>
      <c r="J13" s="14" t="inlineStr">
        <is>
          <t>Exemplo fictício para conferência de atraso.</t>
        </is>
      </c>
    </row>
    <row r="14">
      <c r="A14" s="13" t="inlineStr">
        <is>
          <t>PAG-009</t>
        </is>
      </c>
      <c r="B14" s="13" t="inlineStr">
        <is>
          <t>CTR-009</t>
        </is>
      </c>
      <c r="C14" s="28" t="n">
        <v>46296</v>
      </c>
      <c r="D14" s="30">
        <f>IF(OR(B14="",C14=""),"",IFERROR(DATE(YEAR(C14),MONTH(C14),VLOOKUP(B14,Contratos!$A$6:$G$105,7,FALSE)),""))</f>
        <v/>
      </c>
      <c r="E14" s="26">
        <f>IF(B14="","",IFERROR(VLOOKUP(B14,Contratos!$A$6:$F$105,6,FALSE),""))</f>
        <v/>
      </c>
      <c r="F14" s="28" t="n"/>
      <c r="G14" s="29" t="n"/>
      <c r="H14" s="26">
        <f>IF(OR(A14="",B14="",C14="",E14=""),"",MAX(0,E14-IF(G14="",0,G14)))</f>
        <v/>
      </c>
      <c r="I14" s="8">
        <f>IF(OR(A14="",B14="",C14=""),"",IF(OR(D14="",E14=""),"Conferir cadastro",IF(AND(G14&gt;=E14,F14&lt;&gt;""),"Pago",IF(OR(AND(G14&gt;0,G14&lt;E14),AND(G14&gt;0,F14=""),AND(F14&lt;&gt;"",G14="")),"Conferir parcial",IF(D14&lt;'Parâmetros'!$B$4,"Conferir atraso","Em aberto")))))</f>
        <v/>
      </c>
      <c r="J14" s="14" t="inlineStr">
        <is>
          <t>Exemplo fictício de registro futuro.</t>
        </is>
      </c>
    </row>
    <row r="15">
      <c r="A15" s="13" t="inlineStr">
        <is>
          <t>PAG-010</t>
        </is>
      </c>
      <c r="B15" s="13" t="inlineStr">
        <is>
          <t>CTR-010</t>
        </is>
      </c>
      <c r="C15" s="28" t="n">
        <v>46266</v>
      </c>
      <c r="D15" s="24">
        <f>IF(OR(B15="",C15=""),"",IFERROR(DATE(YEAR(C15),MONTH(C15),VLOOKUP(B15,Contratos!$A$6:$G$105,7,FALSE)),""))</f>
        <v/>
      </c>
      <c r="E15" s="25">
        <f>IF(B15="","",IFERROR(VLOOKUP(B15,Contratos!$A$6:$F$105,6,FALSE),""))</f>
        <v/>
      </c>
      <c r="F15" s="28" t="n">
        <v>46273</v>
      </c>
      <c r="G15" s="29" t="n">
        <v>1550</v>
      </c>
      <c r="H15" s="25">
        <f>IF(OR(A15="",B15="",C15="",E15=""),"",MAX(0,E15-IF(G15="",0,G15)))</f>
        <v/>
      </c>
      <c r="I15" s="11">
        <f>IF(OR(A15="",B15="",C15=""),"",IF(OR(D15="",E15=""),"Conferir cadastro",IF(AND(G15&gt;=E15,F15&lt;&gt;""),"Pago",IF(OR(AND(G15&gt;0,G15&lt;E15),AND(G15&gt;0,F15=""),AND(F15&lt;&gt;"",G15="")),"Conferir parcial",IF(D15&lt;'Parâmetros'!$B$4,"Conferir atraso","Em aberto")))))</f>
        <v/>
      </c>
      <c r="J15" s="14" t="inlineStr">
        <is>
          <t>Exemplo fictício pago integralmente.</t>
        </is>
      </c>
    </row>
    <row r="16">
      <c r="A16" s="13" t="n"/>
      <c r="B16" s="13" t="n"/>
      <c r="C16" s="28" t="n"/>
      <c r="D16" s="30">
        <f>IF(OR(B16="",C16=""),"",IFERROR(DATE(YEAR(C16),MONTH(C16),VLOOKUP(B16,Contratos!$A$6:$G$105,7,FALSE)),""))</f>
        <v/>
      </c>
      <c r="E16" s="26">
        <f>IF(B16="","",IFERROR(VLOOKUP(B16,Contratos!$A$6:$F$105,6,FALSE),""))</f>
        <v/>
      </c>
      <c r="F16" s="28" t="n"/>
      <c r="G16" s="29" t="n"/>
      <c r="H16" s="26">
        <f>IF(OR(A16="",B16="",C16="",E16=""),"",MAX(0,E16-IF(G16="",0,G16)))</f>
        <v/>
      </c>
      <c r="I16" s="8">
        <f>IF(OR(A16="",B16="",C16=""),"",IF(OR(D16="",E16=""),"Conferir cadastro",IF(AND(G16&gt;=E16,F16&lt;&gt;""),"Pago",IF(OR(AND(G16&gt;0,G16&lt;E16),AND(G16&gt;0,F16=""),AND(F16&lt;&gt;"",G16="")),"Conferir parcial",IF(D16&lt;'Parâmetros'!$B$4,"Conferir atraso","Em aberto")))))</f>
        <v/>
      </c>
      <c r="J16" s="14" t="n"/>
    </row>
    <row r="17">
      <c r="A17" s="13" t="n"/>
      <c r="B17" s="13" t="n"/>
      <c r="C17" s="28" t="n"/>
      <c r="D17" s="24">
        <f>IF(OR(B17="",C17=""),"",IFERROR(DATE(YEAR(C17),MONTH(C17),VLOOKUP(B17,Contratos!$A$6:$G$105,7,FALSE)),""))</f>
        <v/>
      </c>
      <c r="E17" s="25">
        <f>IF(B17="","",IFERROR(VLOOKUP(B17,Contratos!$A$6:$F$105,6,FALSE),""))</f>
        <v/>
      </c>
      <c r="F17" s="28" t="n"/>
      <c r="G17" s="29" t="n"/>
      <c r="H17" s="25">
        <f>IF(OR(A17="",B17="",C17="",E17=""),"",MAX(0,E17-IF(G17="",0,G17)))</f>
        <v/>
      </c>
      <c r="I17" s="11">
        <f>IF(OR(A17="",B17="",C17=""),"",IF(OR(D17="",E17=""),"Conferir cadastro",IF(AND(G17&gt;=E17,F17&lt;&gt;""),"Pago",IF(OR(AND(G17&gt;0,G17&lt;E17),AND(G17&gt;0,F17=""),AND(F17&lt;&gt;"",G17="")),"Conferir parcial",IF(D17&lt;'Parâmetros'!$B$4,"Conferir atraso","Em aberto")))))</f>
        <v/>
      </c>
      <c r="J17" s="14" t="n"/>
    </row>
    <row r="18">
      <c r="A18" s="13" t="n"/>
      <c r="B18" s="13" t="n"/>
      <c r="C18" s="28" t="n"/>
      <c r="D18" s="30">
        <f>IF(OR(B18="",C18=""),"",IFERROR(DATE(YEAR(C18),MONTH(C18),VLOOKUP(B18,Contratos!$A$6:$G$105,7,FALSE)),""))</f>
        <v/>
      </c>
      <c r="E18" s="26">
        <f>IF(B18="","",IFERROR(VLOOKUP(B18,Contratos!$A$6:$F$105,6,FALSE),""))</f>
        <v/>
      </c>
      <c r="F18" s="28" t="n"/>
      <c r="G18" s="29" t="n"/>
      <c r="H18" s="26">
        <f>IF(OR(A18="",B18="",C18="",E18=""),"",MAX(0,E18-IF(G18="",0,G18)))</f>
        <v/>
      </c>
      <c r="I18" s="8">
        <f>IF(OR(A18="",B18="",C18=""),"",IF(OR(D18="",E18=""),"Conferir cadastro",IF(AND(G18&gt;=E18,F18&lt;&gt;""),"Pago",IF(OR(AND(G18&gt;0,G18&lt;E18),AND(G18&gt;0,F18=""),AND(F18&lt;&gt;"",G18="")),"Conferir parcial",IF(D18&lt;'Parâmetros'!$B$4,"Conferir atraso","Em aberto")))))</f>
        <v/>
      </c>
      <c r="J18" s="14" t="n"/>
    </row>
    <row r="19">
      <c r="A19" s="13" t="n"/>
      <c r="B19" s="13" t="n"/>
      <c r="C19" s="28" t="n"/>
      <c r="D19" s="24">
        <f>IF(OR(B19="",C19=""),"",IFERROR(DATE(YEAR(C19),MONTH(C19),VLOOKUP(B19,Contratos!$A$6:$G$105,7,FALSE)),""))</f>
        <v/>
      </c>
      <c r="E19" s="25">
        <f>IF(B19="","",IFERROR(VLOOKUP(B19,Contratos!$A$6:$F$105,6,FALSE),""))</f>
        <v/>
      </c>
      <c r="F19" s="28" t="n"/>
      <c r="G19" s="29" t="n"/>
      <c r="H19" s="25">
        <f>IF(OR(A19="",B19="",C19="",E19=""),"",MAX(0,E19-IF(G19="",0,G19)))</f>
        <v/>
      </c>
      <c r="I19" s="11">
        <f>IF(OR(A19="",B19="",C19=""),"",IF(OR(D19="",E19=""),"Conferir cadastro",IF(AND(G19&gt;=E19,F19&lt;&gt;""),"Pago",IF(OR(AND(G19&gt;0,G19&lt;E19),AND(G19&gt;0,F19=""),AND(F19&lt;&gt;"",G19="")),"Conferir parcial",IF(D19&lt;'Parâmetros'!$B$4,"Conferir atraso","Em aberto")))))</f>
        <v/>
      </c>
      <c r="J19" s="14" t="n"/>
    </row>
    <row r="20">
      <c r="A20" s="13" t="n"/>
      <c r="B20" s="13" t="n"/>
      <c r="C20" s="28" t="n"/>
      <c r="D20" s="30">
        <f>IF(OR(B20="",C20=""),"",IFERROR(DATE(YEAR(C20),MONTH(C20),VLOOKUP(B20,Contratos!$A$6:$G$105,7,FALSE)),""))</f>
        <v/>
      </c>
      <c r="E20" s="26">
        <f>IF(B20="","",IFERROR(VLOOKUP(B20,Contratos!$A$6:$F$105,6,FALSE),""))</f>
        <v/>
      </c>
      <c r="F20" s="28" t="n"/>
      <c r="G20" s="29" t="n"/>
      <c r="H20" s="26">
        <f>IF(OR(A20="",B20="",C20="",E20=""),"",MAX(0,E20-IF(G20="",0,G20)))</f>
        <v/>
      </c>
      <c r="I20" s="8">
        <f>IF(OR(A20="",B20="",C20=""),"",IF(OR(D20="",E20=""),"Conferir cadastro",IF(AND(G20&gt;=E20,F20&lt;&gt;""),"Pago",IF(OR(AND(G20&gt;0,G20&lt;E20),AND(G20&gt;0,F20=""),AND(F20&lt;&gt;"",G20="")),"Conferir parcial",IF(D20&lt;'Parâmetros'!$B$4,"Conferir atraso","Em aberto")))))</f>
        <v/>
      </c>
      <c r="J20" s="14" t="n"/>
    </row>
    <row r="21">
      <c r="A21" s="13" t="n"/>
      <c r="B21" s="13" t="n"/>
      <c r="C21" s="28" t="n"/>
      <c r="D21" s="24">
        <f>IF(OR(B21="",C21=""),"",IFERROR(DATE(YEAR(C21),MONTH(C21),VLOOKUP(B21,Contratos!$A$6:$G$105,7,FALSE)),""))</f>
        <v/>
      </c>
      <c r="E21" s="25">
        <f>IF(B21="","",IFERROR(VLOOKUP(B21,Contratos!$A$6:$F$105,6,FALSE),""))</f>
        <v/>
      </c>
      <c r="F21" s="28" t="n"/>
      <c r="G21" s="29" t="n"/>
      <c r="H21" s="25">
        <f>IF(OR(A21="",B21="",C21="",E21=""),"",MAX(0,E21-IF(G21="",0,G21)))</f>
        <v/>
      </c>
      <c r="I21" s="11">
        <f>IF(OR(A21="",B21="",C21=""),"",IF(OR(D21="",E21=""),"Conferir cadastro",IF(AND(G21&gt;=E21,F21&lt;&gt;""),"Pago",IF(OR(AND(G21&gt;0,G21&lt;E21),AND(G21&gt;0,F21=""),AND(F21&lt;&gt;"",G21="")),"Conferir parcial",IF(D21&lt;'Parâmetros'!$B$4,"Conferir atraso","Em aberto")))))</f>
        <v/>
      </c>
      <c r="J21" s="14" t="n"/>
    </row>
    <row r="22">
      <c r="A22" s="13" t="n"/>
      <c r="B22" s="13" t="n"/>
      <c r="C22" s="28" t="n"/>
      <c r="D22" s="30">
        <f>IF(OR(B22="",C22=""),"",IFERROR(DATE(YEAR(C22),MONTH(C22),VLOOKUP(B22,Contratos!$A$6:$G$105,7,FALSE)),""))</f>
        <v/>
      </c>
      <c r="E22" s="26">
        <f>IF(B22="","",IFERROR(VLOOKUP(B22,Contratos!$A$6:$F$105,6,FALSE),""))</f>
        <v/>
      </c>
      <c r="F22" s="28" t="n"/>
      <c r="G22" s="29" t="n"/>
      <c r="H22" s="26">
        <f>IF(OR(A22="",B22="",C22="",E22=""),"",MAX(0,E22-IF(G22="",0,G22)))</f>
        <v/>
      </c>
      <c r="I22" s="8">
        <f>IF(OR(A22="",B22="",C22=""),"",IF(OR(D22="",E22=""),"Conferir cadastro",IF(AND(G22&gt;=E22,F22&lt;&gt;""),"Pago",IF(OR(AND(G22&gt;0,G22&lt;E22),AND(G22&gt;0,F22=""),AND(F22&lt;&gt;"",G22="")),"Conferir parcial",IF(D22&lt;'Parâmetros'!$B$4,"Conferir atraso","Em aberto")))))</f>
        <v/>
      </c>
      <c r="J22" s="14" t="n"/>
    </row>
    <row r="23">
      <c r="A23" s="13" t="n"/>
      <c r="B23" s="13" t="n"/>
      <c r="C23" s="28" t="n"/>
      <c r="D23" s="24">
        <f>IF(OR(B23="",C23=""),"",IFERROR(DATE(YEAR(C23),MONTH(C23),VLOOKUP(B23,Contratos!$A$6:$G$105,7,FALSE)),""))</f>
        <v/>
      </c>
      <c r="E23" s="25">
        <f>IF(B23="","",IFERROR(VLOOKUP(B23,Contratos!$A$6:$F$105,6,FALSE),""))</f>
        <v/>
      </c>
      <c r="F23" s="28" t="n"/>
      <c r="G23" s="29" t="n"/>
      <c r="H23" s="25">
        <f>IF(OR(A23="",B23="",C23="",E23=""),"",MAX(0,E23-IF(G23="",0,G23)))</f>
        <v/>
      </c>
      <c r="I23" s="11">
        <f>IF(OR(A23="",B23="",C23=""),"",IF(OR(D23="",E23=""),"Conferir cadastro",IF(AND(G23&gt;=E23,F23&lt;&gt;""),"Pago",IF(OR(AND(G23&gt;0,G23&lt;E23),AND(G23&gt;0,F23=""),AND(F23&lt;&gt;"",G23="")),"Conferir parcial",IF(D23&lt;'Parâmetros'!$B$4,"Conferir atraso","Em aberto")))))</f>
        <v/>
      </c>
      <c r="J23" s="14" t="n"/>
    </row>
    <row r="24">
      <c r="A24" s="13" t="n"/>
      <c r="B24" s="13" t="n"/>
      <c r="C24" s="28" t="n"/>
      <c r="D24" s="30">
        <f>IF(OR(B24="",C24=""),"",IFERROR(DATE(YEAR(C24),MONTH(C24),VLOOKUP(B24,Contratos!$A$6:$G$105,7,FALSE)),""))</f>
        <v/>
      </c>
      <c r="E24" s="26">
        <f>IF(B24="","",IFERROR(VLOOKUP(B24,Contratos!$A$6:$F$105,6,FALSE),""))</f>
        <v/>
      </c>
      <c r="F24" s="28" t="n"/>
      <c r="G24" s="29" t="n"/>
      <c r="H24" s="26">
        <f>IF(OR(A24="",B24="",C24="",E24=""),"",MAX(0,E24-IF(G24="",0,G24)))</f>
        <v/>
      </c>
      <c r="I24" s="8">
        <f>IF(OR(A24="",B24="",C24=""),"",IF(OR(D24="",E24=""),"Conferir cadastro",IF(AND(G24&gt;=E24,F24&lt;&gt;""),"Pago",IF(OR(AND(G24&gt;0,G24&lt;E24),AND(G24&gt;0,F24=""),AND(F24&lt;&gt;"",G24="")),"Conferir parcial",IF(D24&lt;'Parâmetros'!$B$4,"Conferir atraso","Em aberto")))))</f>
        <v/>
      </c>
      <c r="J24" s="14" t="n"/>
    </row>
    <row r="25">
      <c r="A25" s="13" t="n"/>
      <c r="B25" s="13" t="n"/>
      <c r="C25" s="28" t="n"/>
      <c r="D25" s="24">
        <f>IF(OR(B25="",C25=""),"",IFERROR(DATE(YEAR(C25),MONTH(C25),VLOOKUP(B25,Contratos!$A$6:$G$105,7,FALSE)),""))</f>
        <v/>
      </c>
      <c r="E25" s="25">
        <f>IF(B25="","",IFERROR(VLOOKUP(B25,Contratos!$A$6:$F$105,6,FALSE),""))</f>
        <v/>
      </c>
      <c r="F25" s="28" t="n"/>
      <c r="G25" s="29" t="n"/>
      <c r="H25" s="25">
        <f>IF(OR(A25="",B25="",C25="",E25=""),"",MAX(0,E25-IF(G25="",0,G25)))</f>
        <v/>
      </c>
      <c r="I25" s="11">
        <f>IF(OR(A25="",B25="",C25=""),"",IF(OR(D25="",E25=""),"Conferir cadastro",IF(AND(G25&gt;=E25,F25&lt;&gt;""),"Pago",IF(OR(AND(G25&gt;0,G25&lt;E25),AND(G25&gt;0,F25=""),AND(F25&lt;&gt;"",G25="")),"Conferir parcial",IF(D25&lt;'Parâmetros'!$B$4,"Conferir atraso","Em aberto")))))</f>
        <v/>
      </c>
      <c r="J25" s="14" t="n"/>
    </row>
    <row r="26">
      <c r="A26" s="13" t="n"/>
      <c r="B26" s="13" t="n"/>
      <c r="C26" s="28" t="n"/>
      <c r="D26" s="30">
        <f>IF(OR(B26="",C26=""),"",IFERROR(DATE(YEAR(C26),MONTH(C26),VLOOKUP(B26,Contratos!$A$6:$G$105,7,FALSE)),""))</f>
        <v/>
      </c>
      <c r="E26" s="26">
        <f>IF(B26="","",IFERROR(VLOOKUP(B26,Contratos!$A$6:$F$105,6,FALSE),""))</f>
        <v/>
      </c>
      <c r="F26" s="28" t="n"/>
      <c r="G26" s="29" t="n"/>
      <c r="H26" s="26">
        <f>IF(OR(A26="",B26="",C26="",E26=""),"",MAX(0,E26-IF(G26="",0,G26)))</f>
        <v/>
      </c>
      <c r="I26" s="8">
        <f>IF(OR(A26="",B26="",C26=""),"",IF(OR(D26="",E26=""),"Conferir cadastro",IF(AND(G26&gt;=E26,F26&lt;&gt;""),"Pago",IF(OR(AND(G26&gt;0,G26&lt;E26),AND(G26&gt;0,F26=""),AND(F26&lt;&gt;"",G26="")),"Conferir parcial",IF(D26&lt;'Parâmetros'!$B$4,"Conferir atraso","Em aberto")))))</f>
        <v/>
      </c>
      <c r="J26" s="14" t="n"/>
    </row>
    <row r="27">
      <c r="A27" s="13" t="n"/>
      <c r="B27" s="13" t="n"/>
      <c r="C27" s="28" t="n"/>
      <c r="D27" s="24">
        <f>IF(OR(B27="",C27=""),"",IFERROR(DATE(YEAR(C27),MONTH(C27),VLOOKUP(B27,Contratos!$A$6:$G$105,7,FALSE)),""))</f>
        <v/>
      </c>
      <c r="E27" s="25">
        <f>IF(B27="","",IFERROR(VLOOKUP(B27,Contratos!$A$6:$F$105,6,FALSE),""))</f>
        <v/>
      </c>
      <c r="F27" s="28" t="n"/>
      <c r="G27" s="29" t="n"/>
      <c r="H27" s="25">
        <f>IF(OR(A27="",B27="",C27="",E27=""),"",MAX(0,E27-IF(G27="",0,G27)))</f>
        <v/>
      </c>
      <c r="I27" s="11">
        <f>IF(OR(A27="",B27="",C27=""),"",IF(OR(D27="",E27=""),"Conferir cadastro",IF(AND(G27&gt;=E27,F27&lt;&gt;""),"Pago",IF(OR(AND(G27&gt;0,G27&lt;E27),AND(G27&gt;0,F27=""),AND(F27&lt;&gt;"",G27="")),"Conferir parcial",IF(D27&lt;'Parâmetros'!$B$4,"Conferir atraso","Em aberto")))))</f>
        <v/>
      </c>
      <c r="J27" s="14" t="n"/>
    </row>
    <row r="28">
      <c r="A28" s="13" t="n"/>
      <c r="B28" s="13" t="n"/>
      <c r="C28" s="28" t="n"/>
      <c r="D28" s="30">
        <f>IF(OR(B28="",C28=""),"",IFERROR(DATE(YEAR(C28),MONTH(C28),VLOOKUP(B28,Contratos!$A$6:$G$105,7,FALSE)),""))</f>
        <v/>
      </c>
      <c r="E28" s="26">
        <f>IF(B28="","",IFERROR(VLOOKUP(B28,Contratos!$A$6:$F$105,6,FALSE),""))</f>
        <v/>
      </c>
      <c r="F28" s="28" t="n"/>
      <c r="G28" s="29" t="n"/>
      <c r="H28" s="26">
        <f>IF(OR(A28="",B28="",C28="",E28=""),"",MAX(0,E28-IF(G28="",0,G28)))</f>
        <v/>
      </c>
      <c r="I28" s="8">
        <f>IF(OR(A28="",B28="",C28=""),"",IF(OR(D28="",E28=""),"Conferir cadastro",IF(AND(G28&gt;=E28,F28&lt;&gt;""),"Pago",IF(OR(AND(G28&gt;0,G28&lt;E28),AND(G28&gt;0,F28=""),AND(F28&lt;&gt;"",G28="")),"Conferir parcial",IF(D28&lt;'Parâmetros'!$B$4,"Conferir atraso","Em aberto")))))</f>
        <v/>
      </c>
      <c r="J28" s="14" t="n"/>
    </row>
    <row r="29">
      <c r="A29" s="13" t="n"/>
      <c r="B29" s="13" t="n"/>
      <c r="C29" s="28" t="n"/>
      <c r="D29" s="24">
        <f>IF(OR(B29="",C29=""),"",IFERROR(DATE(YEAR(C29),MONTH(C29),VLOOKUP(B29,Contratos!$A$6:$G$105,7,FALSE)),""))</f>
        <v/>
      </c>
      <c r="E29" s="25">
        <f>IF(B29="","",IFERROR(VLOOKUP(B29,Contratos!$A$6:$F$105,6,FALSE),""))</f>
        <v/>
      </c>
      <c r="F29" s="28" t="n"/>
      <c r="G29" s="29" t="n"/>
      <c r="H29" s="25">
        <f>IF(OR(A29="",B29="",C29="",E29=""),"",MAX(0,E29-IF(G29="",0,G29)))</f>
        <v/>
      </c>
      <c r="I29" s="11">
        <f>IF(OR(A29="",B29="",C29=""),"",IF(OR(D29="",E29=""),"Conferir cadastro",IF(AND(G29&gt;=E29,F29&lt;&gt;""),"Pago",IF(OR(AND(G29&gt;0,G29&lt;E29),AND(G29&gt;0,F29=""),AND(F29&lt;&gt;"",G29="")),"Conferir parcial",IF(D29&lt;'Parâmetros'!$B$4,"Conferir atraso","Em aberto")))))</f>
        <v/>
      </c>
      <c r="J29" s="14" t="n"/>
    </row>
    <row r="30">
      <c r="A30" s="13" t="n"/>
      <c r="B30" s="13" t="n"/>
      <c r="C30" s="28" t="n"/>
      <c r="D30" s="30">
        <f>IF(OR(B30="",C30=""),"",IFERROR(DATE(YEAR(C30),MONTH(C30),VLOOKUP(B30,Contratos!$A$6:$G$105,7,FALSE)),""))</f>
        <v/>
      </c>
      <c r="E30" s="26">
        <f>IF(B30="","",IFERROR(VLOOKUP(B30,Contratos!$A$6:$F$105,6,FALSE),""))</f>
        <v/>
      </c>
      <c r="F30" s="28" t="n"/>
      <c r="G30" s="29" t="n"/>
      <c r="H30" s="26">
        <f>IF(OR(A30="",B30="",C30="",E30=""),"",MAX(0,E30-IF(G30="",0,G30)))</f>
        <v/>
      </c>
      <c r="I30" s="8">
        <f>IF(OR(A30="",B30="",C30=""),"",IF(OR(D30="",E30=""),"Conferir cadastro",IF(AND(G30&gt;=E30,F30&lt;&gt;""),"Pago",IF(OR(AND(G30&gt;0,G30&lt;E30),AND(G30&gt;0,F30=""),AND(F30&lt;&gt;"",G30="")),"Conferir parcial",IF(D30&lt;'Parâmetros'!$B$4,"Conferir atraso","Em aberto")))))</f>
        <v/>
      </c>
      <c r="J30" s="14" t="n"/>
    </row>
    <row r="31">
      <c r="A31" s="13" t="n"/>
      <c r="B31" s="13" t="n"/>
      <c r="C31" s="28" t="n"/>
      <c r="D31" s="24">
        <f>IF(OR(B31="",C31=""),"",IFERROR(DATE(YEAR(C31),MONTH(C31),VLOOKUP(B31,Contratos!$A$6:$G$105,7,FALSE)),""))</f>
        <v/>
      </c>
      <c r="E31" s="25">
        <f>IF(B31="","",IFERROR(VLOOKUP(B31,Contratos!$A$6:$F$105,6,FALSE),""))</f>
        <v/>
      </c>
      <c r="F31" s="28" t="n"/>
      <c r="G31" s="29" t="n"/>
      <c r="H31" s="25">
        <f>IF(OR(A31="",B31="",C31="",E31=""),"",MAX(0,E31-IF(G31="",0,G31)))</f>
        <v/>
      </c>
      <c r="I31" s="11">
        <f>IF(OR(A31="",B31="",C31=""),"",IF(OR(D31="",E31=""),"Conferir cadastro",IF(AND(G31&gt;=E31,F31&lt;&gt;""),"Pago",IF(OR(AND(G31&gt;0,G31&lt;E31),AND(G31&gt;0,F31=""),AND(F31&lt;&gt;"",G31="")),"Conferir parcial",IF(D31&lt;'Parâmetros'!$B$4,"Conferir atraso","Em aberto")))))</f>
        <v/>
      </c>
      <c r="J31" s="14" t="n"/>
    </row>
    <row r="32">
      <c r="A32" s="13" t="n"/>
      <c r="B32" s="13" t="n"/>
      <c r="C32" s="28" t="n"/>
      <c r="D32" s="30">
        <f>IF(OR(B32="",C32=""),"",IFERROR(DATE(YEAR(C32),MONTH(C32),VLOOKUP(B32,Contratos!$A$6:$G$105,7,FALSE)),""))</f>
        <v/>
      </c>
      <c r="E32" s="26">
        <f>IF(B32="","",IFERROR(VLOOKUP(B32,Contratos!$A$6:$F$105,6,FALSE),""))</f>
        <v/>
      </c>
      <c r="F32" s="28" t="n"/>
      <c r="G32" s="29" t="n"/>
      <c r="H32" s="26">
        <f>IF(OR(A32="",B32="",C32="",E32=""),"",MAX(0,E32-IF(G32="",0,G32)))</f>
        <v/>
      </c>
      <c r="I32" s="8">
        <f>IF(OR(A32="",B32="",C32=""),"",IF(OR(D32="",E32=""),"Conferir cadastro",IF(AND(G32&gt;=E32,F32&lt;&gt;""),"Pago",IF(OR(AND(G32&gt;0,G32&lt;E32),AND(G32&gt;0,F32=""),AND(F32&lt;&gt;"",G32="")),"Conferir parcial",IF(D32&lt;'Parâmetros'!$B$4,"Conferir atraso","Em aberto")))))</f>
        <v/>
      </c>
      <c r="J32" s="14" t="n"/>
    </row>
    <row r="33">
      <c r="A33" s="13" t="n"/>
      <c r="B33" s="13" t="n"/>
      <c r="C33" s="28" t="n"/>
      <c r="D33" s="24">
        <f>IF(OR(B33="",C33=""),"",IFERROR(DATE(YEAR(C33),MONTH(C33),VLOOKUP(B33,Contratos!$A$6:$G$105,7,FALSE)),""))</f>
        <v/>
      </c>
      <c r="E33" s="25">
        <f>IF(B33="","",IFERROR(VLOOKUP(B33,Contratos!$A$6:$F$105,6,FALSE),""))</f>
        <v/>
      </c>
      <c r="F33" s="28" t="n"/>
      <c r="G33" s="29" t="n"/>
      <c r="H33" s="25">
        <f>IF(OR(A33="",B33="",C33="",E33=""),"",MAX(0,E33-IF(G33="",0,G33)))</f>
        <v/>
      </c>
      <c r="I33" s="11">
        <f>IF(OR(A33="",B33="",C33=""),"",IF(OR(D33="",E33=""),"Conferir cadastro",IF(AND(G33&gt;=E33,F33&lt;&gt;""),"Pago",IF(OR(AND(G33&gt;0,G33&lt;E33),AND(G33&gt;0,F33=""),AND(F33&lt;&gt;"",G33="")),"Conferir parcial",IF(D33&lt;'Parâmetros'!$B$4,"Conferir atraso","Em aberto")))))</f>
        <v/>
      </c>
      <c r="J33" s="14" t="n"/>
    </row>
    <row r="34">
      <c r="A34" s="13" t="n"/>
      <c r="B34" s="13" t="n"/>
      <c r="C34" s="28" t="n"/>
      <c r="D34" s="30">
        <f>IF(OR(B34="",C34=""),"",IFERROR(DATE(YEAR(C34),MONTH(C34),VLOOKUP(B34,Contratos!$A$6:$G$105,7,FALSE)),""))</f>
        <v/>
      </c>
      <c r="E34" s="26">
        <f>IF(B34="","",IFERROR(VLOOKUP(B34,Contratos!$A$6:$F$105,6,FALSE),""))</f>
        <v/>
      </c>
      <c r="F34" s="28" t="n"/>
      <c r="G34" s="29" t="n"/>
      <c r="H34" s="26">
        <f>IF(OR(A34="",B34="",C34="",E34=""),"",MAX(0,E34-IF(G34="",0,G34)))</f>
        <v/>
      </c>
      <c r="I34" s="8">
        <f>IF(OR(A34="",B34="",C34=""),"",IF(OR(D34="",E34=""),"Conferir cadastro",IF(AND(G34&gt;=E34,F34&lt;&gt;""),"Pago",IF(OR(AND(G34&gt;0,G34&lt;E34),AND(G34&gt;0,F34=""),AND(F34&lt;&gt;"",G34="")),"Conferir parcial",IF(D34&lt;'Parâmetros'!$B$4,"Conferir atraso","Em aberto")))))</f>
        <v/>
      </c>
      <c r="J34" s="14" t="n"/>
    </row>
    <row r="35">
      <c r="A35" s="13" t="n"/>
      <c r="B35" s="13" t="n"/>
      <c r="C35" s="28" t="n"/>
      <c r="D35" s="24">
        <f>IF(OR(B35="",C35=""),"",IFERROR(DATE(YEAR(C35),MONTH(C35),VLOOKUP(B35,Contratos!$A$6:$G$105,7,FALSE)),""))</f>
        <v/>
      </c>
      <c r="E35" s="25">
        <f>IF(B35="","",IFERROR(VLOOKUP(B35,Contratos!$A$6:$F$105,6,FALSE),""))</f>
        <v/>
      </c>
      <c r="F35" s="28" t="n"/>
      <c r="G35" s="29" t="n"/>
      <c r="H35" s="25">
        <f>IF(OR(A35="",B35="",C35="",E35=""),"",MAX(0,E35-IF(G35="",0,G35)))</f>
        <v/>
      </c>
      <c r="I35" s="11">
        <f>IF(OR(A35="",B35="",C35=""),"",IF(OR(D35="",E35=""),"Conferir cadastro",IF(AND(G35&gt;=E35,F35&lt;&gt;""),"Pago",IF(OR(AND(G35&gt;0,G35&lt;E35),AND(G35&gt;0,F35=""),AND(F35&lt;&gt;"",G35="")),"Conferir parcial",IF(D35&lt;'Parâmetros'!$B$4,"Conferir atraso","Em aberto")))))</f>
        <v/>
      </c>
      <c r="J35" s="14" t="n"/>
    </row>
    <row r="36">
      <c r="A36" s="13" t="n"/>
      <c r="B36" s="13" t="n"/>
      <c r="C36" s="28" t="n"/>
      <c r="D36" s="30">
        <f>IF(OR(B36="",C36=""),"",IFERROR(DATE(YEAR(C36),MONTH(C36),VLOOKUP(B36,Contratos!$A$6:$G$105,7,FALSE)),""))</f>
        <v/>
      </c>
      <c r="E36" s="26">
        <f>IF(B36="","",IFERROR(VLOOKUP(B36,Contratos!$A$6:$F$105,6,FALSE),""))</f>
        <v/>
      </c>
      <c r="F36" s="28" t="n"/>
      <c r="G36" s="29" t="n"/>
      <c r="H36" s="26">
        <f>IF(OR(A36="",B36="",C36="",E36=""),"",MAX(0,E36-IF(G36="",0,G36)))</f>
        <v/>
      </c>
      <c r="I36" s="8">
        <f>IF(OR(A36="",B36="",C36=""),"",IF(OR(D36="",E36=""),"Conferir cadastro",IF(AND(G36&gt;=E36,F36&lt;&gt;""),"Pago",IF(OR(AND(G36&gt;0,G36&lt;E36),AND(G36&gt;0,F36=""),AND(F36&lt;&gt;"",G36="")),"Conferir parcial",IF(D36&lt;'Parâmetros'!$B$4,"Conferir atraso","Em aberto")))))</f>
        <v/>
      </c>
      <c r="J36" s="14" t="n"/>
    </row>
    <row r="37">
      <c r="A37" s="13" t="n"/>
      <c r="B37" s="13" t="n"/>
      <c r="C37" s="28" t="n"/>
      <c r="D37" s="24">
        <f>IF(OR(B37="",C37=""),"",IFERROR(DATE(YEAR(C37),MONTH(C37),VLOOKUP(B37,Contratos!$A$6:$G$105,7,FALSE)),""))</f>
        <v/>
      </c>
      <c r="E37" s="25">
        <f>IF(B37="","",IFERROR(VLOOKUP(B37,Contratos!$A$6:$F$105,6,FALSE),""))</f>
        <v/>
      </c>
      <c r="F37" s="28" t="n"/>
      <c r="G37" s="29" t="n"/>
      <c r="H37" s="25">
        <f>IF(OR(A37="",B37="",C37="",E37=""),"",MAX(0,E37-IF(G37="",0,G37)))</f>
        <v/>
      </c>
      <c r="I37" s="11">
        <f>IF(OR(A37="",B37="",C37=""),"",IF(OR(D37="",E37=""),"Conferir cadastro",IF(AND(G37&gt;=E37,F37&lt;&gt;""),"Pago",IF(OR(AND(G37&gt;0,G37&lt;E37),AND(G37&gt;0,F37=""),AND(F37&lt;&gt;"",G37="")),"Conferir parcial",IF(D37&lt;'Parâmetros'!$B$4,"Conferir atraso","Em aberto")))))</f>
        <v/>
      </c>
      <c r="J37" s="14" t="n"/>
    </row>
    <row r="38">
      <c r="A38" s="13" t="n"/>
      <c r="B38" s="13" t="n"/>
      <c r="C38" s="28" t="n"/>
      <c r="D38" s="30">
        <f>IF(OR(B38="",C38=""),"",IFERROR(DATE(YEAR(C38),MONTH(C38),VLOOKUP(B38,Contratos!$A$6:$G$105,7,FALSE)),""))</f>
        <v/>
      </c>
      <c r="E38" s="26">
        <f>IF(B38="","",IFERROR(VLOOKUP(B38,Contratos!$A$6:$F$105,6,FALSE),""))</f>
        <v/>
      </c>
      <c r="F38" s="28" t="n"/>
      <c r="G38" s="29" t="n"/>
      <c r="H38" s="26">
        <f>IF(OR(A38="",B38="",C38="",E38=""),"",MAX(0,E38-IF(G38="",0,G38)))</f>
        <v/>
      </c>
      <c r="I38" s="8">
        <f>IF(OR(A38="",B38="",C38=""),"",IF(OR(D38="",E38=""),"Conferir cadastro",IF(AND(G38&gt;=E38,F38&lt;&gt;""),"Pago",IF(OR(AND(G38&gt;0,G38&lt;E38),AND(G38&gt;0,F38=""),AND(F38&lt;&gt;"",G38="")),"Conferir parcial",IF(D38&lt;'Parâmetros'!$B$4,"Conferir atraso","Em aberto")))))</f>
        <v/>
      </c>
      <c r="J38" s="14" t="n"/>
    </row>
    <row r="39">
      <c r="A39" s="13" t="n"/>
      <c r="B39" s="13" t="n"/>
      <c r="C39" s="28" t="n"/>
      <c r="D39" s="24">
        <f>IF(OR(B39="",C39=""),"",IFERROR(DATE(YEAR(C39),MONTH(C39),VLOOKUP(B39,Contratos!$A$6:$G$105,7,FALSE)),""))</f>
        <v/>
      </c>
      <c r="E39" s="25">
        <f>IF(B39="","",IFERROR(VLOOKUP(B39,Contratos!$A$6:$F$105,6,FALSE),""))</f>
        <v/>
      </c>
      <c r="F39" s="28" t="n"/>
      <c r="G39" s="29" t="n"/>
      <c r="H39" s="25">
        <f>IF(OR(A39="",B39="",C39="",E39=""),"",MAX(0,E39-IF(G39="",0,G39)))</f>
        <v/>
      </c>
      <c r="I39" s="11">
        <f>IF(OR(A39="",B39="",C39=""),"",IF(OR(D39="",E39=""),"Conferir cadastro",IF(AND(G39&gt;=E39,F39&lt;&gt;""),"Pago",IF(OR(AND(G39&gt;0,G39&lt;E39),AND(G39&gt;0,F39=""),AND(F39&lt;&gt;"",G39="")),"Conferir parcial",IF(D39&lt;'Parâmetros'!$B$4,"Conferir atraso","Em aberto")))))</f>
        <v/>
      </c>
      <c r="J39" s="14" t="n"/>
    </row>
    <row r="40">
      <c r="A40" s="13" t="n"/>
      <c r="B40" s="13" t="n"/>
      <c r="C40" s="28" t="n"/>
      <c r="D40" s="30">
        <f>IF(OR(B40="",C40=""),"",IFERROR(DATE(YEAR(C40),MONTH(C40),VLOOKUP(B40,Contratos!$A$6:$G$105,7,FALSE)),""))</f>
        <v/>
      </c>
      <c r="E40" s="26">
        <f>IF(B40="","",IFERROR(VLOOKUP(B40,Contratos!$A$6:$F$105,6,FALSE),""))</f>
        <v/>
      </c>
      <c r="F40" s="28" t="n"/>
      <c r="G40" s="29" t="n"/>
      <c r="H40" s="26">
        <f>IF(OR(A40="",B40="",C40="",E40=""),"",MAX(0,E40-IF(G40="",0,G40)))</f>
        <v/>
      </c>
      <c r="I40" s="8">
        <f>IF(OR(A40="",B40="",C40=""),"",IF(OR(D40="",E40=""),"Conferir cadastro",IF(AND(G40&gt;=E40,F40&lt;&gt;""),"Pago",IF(OR(AND(G40&gt;0,G40&lt;E40),AND(G40&gt;0,F40=""),AND(F40&lt;&gt;"",G40="")),"Conferir parcial",IF(D40&lt;'Parâmetros'!$B$4,"Conferir atraso","Em aberto")))))</f>
        <v/>
      </c>
      <c r="J40" s="14" t="n"/>
    </row>
    <row r="41">
      <c r="A41" s="13" t="n"/>
      <c r="B41" s="13" t="n"/>
      <c r="C41" s="28" t="n"/>
      <c r="D41" s="24">
        <f>IF(OR(B41="",C41=""),"",IFERROR(DATE(YEAR(C41),MONTH(C41),VLOOKUP(B41,Contratos!$A$6:$G$105,7,FALSE)),""))</f>
        <v/>
      </c>
      <c r="E41" s="25">
        <f>IF(B41="","",IFERROR(VLOOKUP(B41,Contratos!$A$6:$F$105,6,FALSE),""))</f>
        <v/>
      </c>
      <c r="F41" s="28" t="n"/>
      <c r="G41" s="29" t="n"/>
      <c r="H41" s="25">
        <f>IF(OR(A41="",B41="",C41="",E41=""),"",MAX(0,E41-IF(G41="",0,G41)))</f>
        <v/>
      </c>
      <c r="I41" s="11">
        <f>IF(OR(A41="",B41="",C41=""),"",IF(OR(D41="",E41=""),"Conferir cadastro",IF(AND(G41&gt;=E41,F41&lt;&gt;""),"Pago",IF(OR(AND(G41&gt;0,G41&lt;E41),AND(G41&gt;0,F41=""),AND(F41&lt;&gt;"",G41="")),"Conferir parcial",IF(D41&lt;'Parâmetros'!$B$4,"Conferir atraso","Em aberto")))))</f>
        <v/>
      </c>
      <c r="J41" s="14" t="n"/>
    </row>
    <row r="42">
      <c r="A42" s="13" t="n"/>
      <c r="B42" s="13" t="n"/>
      <c r="C42" s="28" t="n"/>
      <c r="D42" s="30">
        <f>IF(OR(B42="",C42=""),"",IFERROR(DATE(YEAR(C42),MONTH(C42),VLOOKUP(B42,Contratos!$A$6:$G$105,7,FALSE)),""))</f>
        <v/>
      </c>
      <c r="E42" s="26">
        <f>IF(B42="","",IFERROR(VLOOKUP(B42,Contratos!$A$6:$F$105,6,FALSE),""))</f>
        <v/>
      </c>
      <c r="F42" s="28" t="n"/>
      <c r="G42" s="29" t="n"/>
      <c r="H42" s="26">
        <f>IF(OR(A42="",B42="",C42="",E42=""),"",MAX(0,E42-IF(G42="",0,G42)))</f>
        <v/>
      </c>
      <c r="I42" s="8">
        <f>IF(OR(A42="",B42="",C42=""),"",IF(OR(D42="",E42=""),"Conferir cadastro",IF(AND(G42&gt;=E42,F42&lt;&gt;""),"Pago",IF(OR(AND(G42&gt;0,G42&lt;E42),AND(G42&gt;0,F42=""),AND(F42&lt;&gt;"",G42="")),"Conferir parcial",IF(D42&lt;'Parâmetros'!$B$4,"Conferir atraso","Em aberto")))))</f>
        <v/>
      </c>
      <c r="J42" s="14" t="n"/>
    </row>
    <row r="43">
      <c r="A43" s="13" t="n"/>
      <c r="B43" s="13" t="n"/>
      <c r="C43" s="28" t="n"/>
      <c r="D43" s="24">
        <f>IF(OR(B43="",C43=""),"",IFERROR(DATE(YEAR(C43),MONTH(C43),VLOOKUP(B43,Contratos!$A$6:$G$105,7,FALSE)),""))</f>
        <v/>
      </c>
      <c r="E43" s="25">
        <f>IF(B43="","",IFERROR(VLOOKUP(B43,Contratos!$A$6:$F$105,6,FALSE),""))</f>
        <v/>
      </c>
      <c r="F43" s="28" t="n"/>
      <c r="G43" s="29" t="n"/>
      <c r="H43" s="25">
        <f>IF(OR(A43="",B43="",C43="",E43=""),"",MAX(0,E43-IF(G43="",0,G43)))</f>
        <v/>
      </c>
      <c r="I43" s="11">
        <f>IF(OR(A43="",B43="",C43=""),"",IF(OR(D43="",E43=""),"Conferir cadastro",IF(AND(G43&gt;=E43,F43&lt;&gt;""),"Pago",IF(OR(AND(G43&gt;0,G43&lt;E43),AND(G43&gt;0,F43=""),AND(F43&lt;&gt;"",G43="")),"Conferir parcial",IF(D43&lt;'Parâmetros'!$B$4,"Conferir atraso","Em aberto")))))</f>
        <v/>
      </c>
      <c r="J43" s="14" t="n"/>
    </row>
    <row r="44">
      <c r="A44" s="13" t="n"/>
      <c r="B44" s="13" t="n"/>
      <c r="C44" s="28" t="n"/>
      <c r="D44" s="30">
        <f>IF(OR(B44="",C44=""),"",IFERROR(DATE(YEAR(C44),MONTH(C44),VLOOKUP(B44,Contratos!$A$6:$G$105,7,FALSE)),""))</f>
        <v/>
      </c>
      <c r="E44" s="26">
        <f>IF(B44="","",IFERROR(VLOOKUP(B44,Contratos!$A$6:$F$105,6,FALSE),""))</f>
        <v/>
      </c>
      <c r="F44" s="28" t="n"/>
      <c r="G44" s="29" t="n"/>
      <c r="H44" s="26">
        <f>IF(OR(A44="",B44="",C44="",E44=""),"",MAX(0,E44-IF(G44="",0,G44)))</f>
        <v/>
      </c>
      <c r="I44" s="8">
        <f>IF(OR(A44="",B44="",C44=""),"",IF(OR(D44="",E44=""),"Conferir cadastro",IF(AND(G44&gt;=E44,F44&lt;&gt;""),"Pago",IF(OR(AND(G44&gt;0,G44&lt;E44),AND(G44&gt;0,F44=""),AND(F44&lt;&gt;"",G44="")),"Conferir parcial",IF(D44&lt;'Parâmetros'!$B$4,"Conferir atraso","Em aberto")))))</f>
        <v/>
      </c>
      <c r="J44" s="14" t="n"/>
    </row>
    <row r="45">
      <c r="A45" s="13" t="n"/>
      <c r="B45" s="13" t="n"/>
      <c r="C45" s="28" t="n"/>
      <c r="D45" s="24">
        <f>IF(OR(B45="",C45=""),"",IFERROR(DATE(YEAR(C45),MONTH(C45),VLOOKUP(B45,Contratos!$A$6:$G$105,7,FALSE)),""))</f>
        <v/>
      </c>
      <c r="E45" s="25">
        <f>IF(B45="","",IFERROR(VLOOKUP(B45,Contratos!$A$6:$F$105,6,FALSE),""))</f>
        <v/>
      </c>
      <c r="F45" s="28" t="n"/>
      <c r="G45" s="29" t="n"/>
      <c r="H45" s="25">
        <f>IF(OR(A45="",B45="",C45="",E45=""),"",MAX(0,E45-IF(G45="",0,G45)))</f>
        <v/>
      </c>
      <c r="I45" s="11">
        <f>IF(OR(A45="",B45="",C45=""),"",IF(OR(D45="",E45=""),"Conferir cadastro",IF(AND(G45&gt;=E45,F45&lt;&gt;""),"Pago",IF(OR(AND(G45&gt;0,G45&lt;E45),AND(G45&gt;0,F45=""),AND(F45&lt;&gt;"",G45="")),"Conferir parcial",IF(D45&lt;'Parâmetros'!$B$4,"Conferir atraso","Em aberto")))))</f>
        <v/>
      </c>
      <c r="J45" s="14" t="n"/>
    </row>
    <row r="46">
      <c r="A46" s="13" t="n"/>
      <c r="B46" s="13" t="n"/>
      <c r="C46" s="28" t="n"/>
      <c r="D46" s="30">
        <f>IF(OR(B46="",C46=""),"",IFERROR(DATE(YEAR(C46),MONTH(C46),VLOOKUP(B46,Contratos!$A$6:$G$105,7,FALSE)),""))</f>
        <v/>
      </c>
      <c r="E46" s="26">
        <f>IF(B46="","",IFERROR(VLOOKUP(B46,Contratos!$A$6:$F$105,6,FALSE),""))</f>
        <v/>
      </c>
      <c r="F46" s="28" t="n"/>
      <c r="G46" s="29" t="n"/>
      <c r="H46" s="26">
        <f>IF(OR(A46="",B46="",C46="",E46=""),"",MAX(0,E46-IF(G46="",0,G46)))</f>
        <v/>
      </c>
      <c r="I46" s="8">
        <f>IF(OR(A46="",B46="",C46=""),"",IF(OR(D46="",E46=""),"Conferir cadastro",IF(AND(G46&gt;=E46,F46&lt;&gt;""),"Pago",IF(OR(AND(G46&gt;0,G46&lt;E46),AND(G46&gt;0,F46=""),AND(F46&lt;&gt;"",G46="")),"Conferir parcial",IF(D46&lt;'Parâmetros'!$B$4,"Conferir atraso","Em aberto")))))</f>
        <v/>
      </c>
      <c r="J46" s="14" t="n"/>
    </row>
    <row r="47">
      <c r="A47" s="13" t="n"/>
      <c r="B47" s="13" t="n"/>
      <c r="C47" s="28" t="n"/>
      <c r="D47" s="24">
        <f>IF(OR(B47="",C47=""),"",IFERROR(DATE(YEAR(C47),MONTH(C47),VLOOKUP(B47,Contratos!$A$6:$G$105,7,FALSE)),""))</f>
        <v/>
      </c>
      <c r="E47" s="25">
        <f>IF(B47="","",IFERROR(VLOOKUP(B47,Contratos!$A$6:$F$105,6,FALSE),""))</f>
        <v/>
      </c>
      <c r="F47" s="28" t="n"/>
      <c r="G47" s="29" t="n"/>
      <c r="H47" s="25">
        <f>IF(OR(A47="",B47="",C47="",E47=""),"",MAX(0,E47-IF(G47="",0,G47)))</f>
        <v/>
      </c>
      <c r="I47" s="11">
        <f>IF(OR(A47="",B47="",C47=""),"",IF(OR(D47="",E47=""),"Conferir cadastro",IF(AND(G47&gt;=E47,F47&lt;&gt;""),"Pago",IF(OR(AND(G47&gt;0,G47&lt;E47),AND(G47&gt;0,F47=""),AND(F47&lt;&gt;"",G47="")),"Conferir parcial",IF(D47&lt;'Parâmetros'!$B$4,"Conferir atraso","Em aberto")))))</f>
        <v/>
      </c>
      <c r="J47" s="14" t="n"/>
    </row>
    <row r="48">
      <c r="A48" s="13" t="n"/>
      <c r="B48" s="13" t="n"/>
      <c r="C48" s="28" t="n"/>
      <c r="D48" s="30">
        <f>IF(OR(B48="",C48=""),"",IFERROR(DATE(YEAR(C48),MONTH(C48),VLOOKUP(B48,Contratos!$A$6:$G$105,7,FALSE)),""))</f>
        <v/>
      </c>
      <c r="E48" s="26">
        <f>IF(B48="","",IFERROR(VLOOKUP(B48,Contratos!$A$6:$F$105,6,FALSE),""))</f>
        <v/>
      </c>
      <c r="F48" s="28" t="n"/>
      <c r="G48" s="29" t="n"/>
      <c r="H48" s="26">
        <f>IF(OR(A48="",B48="",C48="",E48=""),"",MAX(0,E48-IF(G48="",0,G48)))</f>
        <v/>
      </c>
      <c r="I48" s="8">
        <f>IF(OR(A48="",B48="",C48=""),"",IF(OR(D48="",E48=""),"Conferir cadastro",IF(AND(G48&gt;=E48,F48&lt;&gt;""),"Pago",IF(OR(AND(G48&gt;0,G48&lt;E48),AND(G48&gt;0,F48=""),AND(F48&lt;&gt;"",G48="")),"Conferir parcial",IF(D48&lt;'Parâmetros'!$B$4,"Conferir atraso","Em aberto")))))</f>
        <v/>
      </c>
      <c r="J48" s="14" t="n"/>
    </row>
    <row r="49">
      <c r="A49" s="13" t="n"/>
      <c r="B49" s="13" t="n"/>
      <c r="C49" s="28" t="n"/>
      <c r="D49" s="24">
        <f>IF(OR(B49="",C49=""),"",IFERROR(DATE(YEAR(C49),MONTH(C49),VLOOKUP(B49,Contratos!$A$6:$G$105,7,FALSE)),""))</f>
        <v/>
      </c>
      <c r="E49" s="25">
        <f>IF(B49="","",IFERROR(VLOOKUP(B49,Contratos!$A$6:$F$105,6,FALSE),""))</f>
        <v/>
      </c>
      <c r="F49" s="28" t="n"/>
      <c r="G49" s="29" t="n"/>
      <c r="H49" s="25">
        <f>IF(OR(A49="",B49="",C49="",E49=""),"",MAX(0,E49-IF(G49="",0,G49)))</f>
        <v/>
      </c>
      <c r="I49" s="11">
        <f>IF(OR(A49="",B49="",C49=""),"",IF(OR(D49="",E49=""),"Conferir cadastro",IF(AND(G49&gt;=E49,F49&lt;&gt;""),"Pago",IF(OR(AND(G49&gt;0,G49&lt;E49),AND(G49&gt;0,F49=""),AND(F49&lt;&gt;"",G49="")),"Conferir parcial",IF(D49&lt;'Parâmetros'!$B$4,"Conferir atraso","Em aberto")))))</f>
        <v/>
      </c>
      <c r="J49" s="14" t="n"/>
    </row>
    <row r="50">
      <c r="A50" s="13" t="n"/>
      <c r="B50" s="13" t="n"/>
      <c r="C50" s="28" t="n"/>
      <c r="D50" s="30">
        <f>IF(OR(B50="",C50=""),"",IFERROR(DATE(YEAR(C50),MONTH(C50),VLOOKUP(B50,Contratos!$A$6:$G$105,7,FALSE)),""))</f>
        <v/>
      </c>
      <c r="E50" s="26">
        <f>IF(B50="","",IFERROR(VLOOKUP(B50,Contratos!$A$6:$F$105,6,FALSE),""))</f>
        <v/>
      </c>
      <c r="F50" s="28" t="n"/>
      <c r="G50" s="29" t="n"/>
      <c r="H50" s="26">
        <f>IF(OR(A50="",B50="",C50="",E50=""),"",MAX(0,E50-IF(G50="",0,G50)))</f>
        <v/>
      </c>
      <c r="I50" s="8">
        <f>IF(OR(A50="",B50="",C50=""),"",IF(OR(D50="",E50=""),"Conferir cadastro",IF(AND(G50&gt;=E50,F50&lt;&gt;""),"Pago",IF(OR(AND(G50&gt;0,G50&lt;E50),AND(G50&gt;0,F50=""),AND(F50&lt;&gt;"",G50="")),"Conferir parcial",IF(D50&lt;'Parâmetros'!$B$4,"Conferir atraso","Em aberto")))))</f>
        <v/>
      </c>
      <c r="J50" s="14" t="n"/>
    </row>
    <row r="51">
      <c r="A51" s="13" t="n"/>
      <c r="B51" s="13" t="n"/>
      <c r="C51" s="28" t="n"/>
      <c r="D51" s="24">
        <f>IF(OR(B51="",C51=""),"",IFERROR(DATE(YEAR(C51),MONTH(C51),VLOOKUP(B51,Contratos!$A$6:$G$105,7,FALSE)),""))</f>
        <v/>
      </c>
      <c r="E51" s="25">
        <f>IF(B51="","",IFERROR(VLOOKUP(B51,Contratos!$A$6:$F$105,6,FALSE),""))</f>
        <v/>
      </c>
      <c r="F51" s="28" t="n"/>
      <c r="G51" s="29" t="n"/>
      <c r="H51" s="25">
        <f>IF(OR(A51="",B51="",C51="",E51=""),"",MAX(0,E51-IF(G51="",0,G51)))</f>
        <v/>
      </c>
      <c r="I51" s="11">
        <f>IF(OR(A51="",B51="",C51=""),"",IF(OR(D51="",E51=""),"Conferir cadastro",IF(AND(G51&gt;=E51,F51&lt;&gt;""),"Pago",IF(OR(AND(G51&gt;0,G51&lt;E51),AND(G51&gt;0,F51=""),AND(F51&lt;&gt;"",G51="")),"Conferir parcial",IF(D51&lt;'Parâmetros'!$B$4,"Conferir atraso","Em aberto")))))</f>
        <v/>
      </c>
      <c r="J51" s="14" t="n"/>
    </row>
    <row r="52">
      <c r="A52" s="13" t="n"/>
      <c r="B52" s="13" t="n"/>
      <c r="C52" s="28" t="n"/>
      <c r="D52" s="30">
        <f>IF(OR(B52="",C52=""),"",IFERROR(DATE(YEAR(C52),MONTH(C52),VLOOKUP(B52,Contratos!$A$6:$G$105,7,FALSE)),""))</f>
        <v/>
      </c>
      <c r="E52" s="26">
        <f>IF(B52="","",IFERROR(VLOOKUP(B52,Contratos!$A$6:$F$105,6,FALSE),""))</f>
        <v/>
      </c>
      <c r="F52" s="28" t="n"/>
      <c r="G52" s="29" t="n"/>
      <c r="H52" s="26">
        <f>IF(OR(A52="",B52="",C52="",E52=""),"",MAX(0,E52-IF(G52="",0,G52)))</f>
        <v/>
      </c>
      <c r="I52" s="8">
        <f>IF(OR(A52="",B52="",C52=""),"",IF(OR(D52="",E52=""),"Conferir cadastro",IF(AND(G52&gt;=E52,F52&lt;&gt;""),"Pago",IF(OR(AND(G52&gt;0,G52&lt;E52),AND(G52&gt;0,F52=""),AND(F52&lt;&gt;"",G52="")),"Conferir parcial",IF(D52&lt;'Parâmetros'!$B$4,"Conferir atraso","Em aberto")))))</f>
        <v/>
      </c>
      <c r="J52" s="14" t="n"/>
    </row>
    <row r="53">
      <c r="A53" s="13" t="n"/>
      <c r="B53" s="13" t="n"/>
      <c r="C53" s="28" t="n"/>
      <c r="D53" s="24">
        <f>IF(OR(B53="",C53=""),"",IFERROR(DATE(YEAR(C53),MONTH(C53),VLOOKUP(B53,Contratos!$A$6:$G$105,7,FALSE)),""))</f>
        <v/>
      </c>
      <c r="E53" s="25">
        <f>IF(B53="","",IFERROR(VLOOKUP(B53,Contratos!$A$6:$F$105,6,FALSE),""))</f>
        <v/>
      </c>
      <c r="F53" s="28" t="n"/>
      <c r="G53" s="29" t="n"/>
      <c r="H53" s="25">
        <f>IF(OR(A53="",B53="",C53="",E53=""),"",MAX(0,E53-IF(G53="",0,G53)))</f>
        <v/>
      </c>
      <c r="I53" s="11">
        <f>IF(OR(A53="",B53="",C53=""),"",IF(OR(D53="",E53=""),"Conferir cadastro",IF(AND(G53&gt;=E53,F53&lt;&gt;""),"Pago",IF(OR(AND(G53&gt;0,G53&lt;E53),AND(G53&gt;0,F53=""),AND(F53&lt;&gt;"",G53="")),"Conferir parcial",IF(D53&lt;'Parâmetros'!$B$4,"Conferir atraso","Em aberto")))))</f>
        <v/>
      </c>
      <c r="J53" s="14" t="n"/>
    </row>
    <row r="54">
      <c r="A54" s="13" t="n"/>
      <c r="B54" s="13" t="n"/>
      <c r="C54" s="28" t="n"/>
      <c r="D54" s="30">
        <f>IF(OR(B54="",C54=""),"",IFERROR(DATE(YEAR(C54),MONTH(C54),VLOOKUP(B54,Contratos!$A$6:$G$105,7,FALSE)),""))</f>
        <v/>
      </c>
      <c r="E54" s="26">
        <f>IF(B54="","",IFERROR(VLOOKUP(B54,Contratos!$A$6:$F$105,6,FALSE),""))</f>
        <v/>
      </c>
      <c r="F54" s="28" t="n"/>
      <c r="G54" s="29" t="n"/>
      <c r="H54" s="26">
        <f>IF(OR(A54="",B54="",C54="",E54=""),"",MAX(0,E54-IF(G54="",0,G54)))</f>
        <v/>
      </c>
      <c r="I54" s="8">
        <f>IF(OR(A54="",B54="",C54=""),"",IF(OR(D54="",E54=""),"Conferir cadastro",IF(AND(G54&gt;=E54,F54&lt;&gt;""),"Pago",IF(OR(AND(G54&gt;0,G54&lt;E54),AND(G54&gt;0,F54=""),AND(F54&lt;&gt;"",G54="")),"Conferir parcial",IF(D54&lt;'Parâmetros'!$B$4,"Conferir atraso","Em aberto")))))</f>
        <v/>
      </c>
      <c r="J54" s="14" t="n"/>
    </row>
    <row r="55">
      <c r="A55" s="13" t="n"/>
      <c r="B55" s="13" t="n"/>
      <c r="C55" s="28" t="n"/>
      <c r="D55" s="24">
        <f>IF(OR(B55="",C55=""),"",IFERROR(DATE(YEAR(C55),MONTH(C55),VLOOKUP(B55,Contratos!$A$6:$G$105,7,FALSE)),""))</f>
        <v/>
      </c>
      <c r="E55" s="25">
        <f>IF(B55="","",IFERROR(VLOOKUP(B55,Contratos!$A$6:$F$105,6,FALSE),""))</f>
        <v/>
      </c>
      <c r="F55" s="28" t="n"/>
      <c r="G55" s="29" t="n"/>
      <c r="H55" s="25">
        <f>IF(OR(A55="",B55="",C55="",E55=""),"",MAX(0,E55-IF(G55="",0,G55)))</f>
        <v/>
      </c>
      <c r="I55" s="11">
        <f>IF(OR(A55="",B55="",C55=""),"",IF(OR(D55="",E55=""),"Conferir cadastro",IF(AND(G55&gt;=E55,F55&lt;&gt;""),"Pago",IF(OR(AND(G55&gt;0,G55&lt;E55),AND(G55&gt;0,F55=""),AND(F55&lt;&gt;"",G55="")),"Conferir parcial",IF(D55&lt;'Parâmetros'!$B$4,"Conferir atraso","Em aberto")))))</f>
        <v/>
      </c>
      <c r="J55" s="14" t="n"/>
    </row>
    <row r="56">
      <c r="A56" s="13" t="n"/>
      <c r="B56" s="13" t="n"/>
      <c r="C56" s="28" t="n"/>
      <c r="D56" s="30">
        <f>IF(OR(B56="",C56=""),"",IFERROR(DATE(YEAR(C56),MONTH(C56),VLOOKUP(B56,Contratos!$A$6:$G$105,7,FALSE)),""))</f>
        <v/>
      </c>
      <c r="E56" s="26">
        <f>IF(B56="","",IFERROR(VLOOKUP(B56,Contratos!$A$6:$F$105,6,FALSE),""))</f>
        <v/>
      </c>
      <c r="F56" s="28" t="n"/>
      <c r="G56" s="29" t="n"/>
      <c r="H56" s="26">
        <f>IF(OR(A56="",B56="",C56="",E56=""),"",MAX(0,E56-IF(G56="",0,G56)))</f>
        <v/>
      </c>
      <c r="I56" s="8">
        <f>IF(OR(A56="",B56="",C56=""),"",IF(OR(D56="",E56=""),"Conferir cadastro",IF(AND(G56&gt;=E56,F56&lt;&gt;""),"Pago",IF(OR(AND(G56&gt;0,G56&lt;E56),AND(G56&gt;0,F56=""),AND(F56&lt;&gt;"",G56="")),"Conferir parcial",IF(D56&lt;'Parâmetros'!$B$4,"Conferir atraso","Em aberto")))))</f>
        <v/>
      </c>
      <c r="J56" s="14" t="n"/>
    </row>
    <row r="57">
      <c r="A57" s="13" t="n"/>
      <c r="B57" s="13" t="n"/>
      <c r="C57" s="28" t="n"/>
      <c r="D57" s="24">
        <f>IF(OR(B57="",C57=""),"",IFERROR(DATE(YEAR(C57),MONTH(C57),VLOOKUP(B57,Contratos!$A$6:$G$105,7,FALSE)),""))</f>
        <v/>
      </c>
      <c r="E57" s="25">
        <f>IF(B57="","",IFERROR(VLOOKUP(B57,Contratos!$A$6:$F$105,6,FALSE),""))</f>
        <v/>
      </c>
      <c r="F57" s="28" t="n"/>
      <c r="G57" s="29" t="n"/>
      <c r="H57" s="25">
        <f>IF(OR(A57="",B57="",C57="",E57=""),"",MAX(0,E57-IF(G57="",0,G57)))</f>
        <v/>
      </c>
      <c r="I57" s="11">
        <f>IF(OR(A57="",B57="",C57=""),"",IF(OR(D57="",E57=""),"Conferir cadastro",IF(AND(G57&gt;=E57,F57&lt;&gt;""),"Pago",IF(OR(AND(G57&gt;0,G57&lt;E57),AND(G57&gt;0,F57=""),AND(F57&lt;&gt;"",G57="")),"Conferir parcial",IF(D57&lt;'Parâmetros'!$B$4,"Conferir atraso","Em aberto")))))</f>
        <v/>
      </c>
      <c r="J57" s="14" t="n"/>
    </row>
    <row r="58">
      <c r="A58" s="13" t="n"/>
      <c r="B58" s="13" t="n"/>
      <c r="C58" s="28" t="n"/>
      <c r="D58" s="30">
        <f>IF(OR(B58="",C58=""),"",IFERROR(DATE(YEAR(C58),MONTH(C58),VLOOKUP(B58,Contratos!$A$6:$G$105,7,FALSE)),""))</f>
        <v/>
      </c>
      <c r="E58" s="26">
        <f>IF(B58="","",IFERROR(VLOOKUP(B58,Contratos!$A$6:$F$105,6,FALSE),""))</f>
        <v/>
      </c>
      <c r="F58" s="28" t="n"/>
      <c r="G58" s="29" t="n"/>
      <c r="H58" s="26">
        <f>IF(OR(A58="",B58="",C58="",E58=""),"",MAX(0,E58-IF(G58="",0,G58)))</f>
        <v/>
      </c>
      <c r="I58" s="8">
        <f>IF(OR(A58="",B58="",C58=""),"",IF(OR(D58="",E58=""),"Conferir cadastro",IF(AND(G58&gt;=E58,F58&lt;&gt;""),"Pago",IF(OR(AND(G58&gt;0,G58&lt;E58),AND(G58&gt;0,F58=""),AND(F58&lt;&gt;"",G58="")),"Conferir parcial",IF(D58&lt;'Parâmetros'!$B$4,"Conferir atraso","Em aberto")))))</f>
        <v/>
      </c>
      <c r="J58" s="14" t="n"/>
    </row>
    <row r="59">
      <c r="A59" s="13" t="n"/>
      <c r="B59" s="13" t="n"/>
      <c r="C59" s="28" t="n"/>
      <c r="D59" s="24">
        <f>IF(OR(B59="",C59=""),"",IFERROR(DATE(YEAR(C59),MONTH(C59),VLOOKUP(B59,Contratos!$A$6:$G$105,7,FALSE)),""))</f>
        <v/>
      </c>
      <c r="E59" s="25">
        <f>IF(B59="","",IFERROR(VLOOKUP(B59,Contratos!$A$6:$F$105,6,FALSE),""))</f>
        <v/>
      </c>
      <c r="F59" s="28" t="n"/>
      <c r="G59" s="29" t="n"/>
      <c r="H59" s="25">
        <f>IF(OR(A59="",B59="",C59="",E59=""),"",MAX(0,E59-IF(G59="",0,G59)))</f>
        <v/>
      </c>
      <c r="I59" s="11">
        <f>IF(OR(A59="",B59="",C59=""),"",IF(OR(D59="",E59=""),"Conferir cadastro",IF(AND(G59&gt;=E59,F59&lt;&gt;""),"Pago",IF(OR(AND(G59&gt;0,G59&lt;E59),AND(G59&gt;0,F59=""),AND(F59&lt;&gt;"",G59="")),"Conferir parcial",IF(D59&lt;'Parâmetros'!$B$4,"Conferir atraso","Em aberto")))))</f>
        <v/>
      </c>
      <c r="J59" s="14" t="n"/>
    </row>
    <row r="60">
      <c r="A60" s="13" t="n"/>
      <c r="B60" s="13" t="n"/>
      <c r="C60" s="28" t="n"/>
      <c r="D60" s="30">
        <f>IF(OR(B60="",C60=""),"",IFERROR(DATE(YEAR(C60),MONTH(C60),VLOOKUP(B60,Contratos!$A$6:$G$105,7,FALSE)),""))</f>
        <v/>
      </c>
      <c r="E60" s="26">
        <f>IF(B60="","",IFERROR(VLOOKUP(B60,Contratos!$A$6:$F$105,6,FALSE),""))</f>
        <v/>
      </c>
      <c r="F60" s="28" t="n"/>
      <c r="G60" s="29" t="n"/>
      <c r="H60" s="26">
        <f>IF(OR(A60="",B60="",C60="",E60=""),"",MAX(0,E60-IF(G60="",0,G60)))</f>
        <v/>
      </c>
      <c r="I60" s="8">
        <f>IF(OR(A60="",B60="",C60=""),"",IF(OR(D60="",E60=""),"Conferir cadastro",IF(AND(G60&gt;=E60,F60&lt;&gt;""),"Pago",IF(OR(AND(G60&gt;0,G60&lt;E60),AND(G60&gt;0,F60=""),AND(F60&lt;&gt;"",G60="")),"Conferir parcial",IF(D60&lt;'Parâmetros'!$B$4,"Conferir atraso","Em aberto")))))</f>
        <v/>
      </c>
      <c r="J60" s="14" t="n"/>
    </row>
    <row r="61">
      <c r="A61" s="13" t="n"/>
      <c r="B61" s="13" t="n"/>
      <c r="C61" s="28" t="n"/>
      <c r="D61" s="24">
        <f>IF(OR(B61="",C61=""),"",IFERROR(DATE(YEAR(C61),MONTH(C61),VLOOKUP(B61,Contratos!$A$6:$G$105,7,FALSE)),""))</f>
        <v/>
      </c>
      <c r="E61" s="25">
        <f>IF(B61="","",IFERROR(VLOOKUP(B61,Contratos!$A$6:$F$105,6,FALSE),""))</f>
        <v/>
      </c>
      <c r="F61" s="28" t="n"/>
      <c r="G61" s="29" t="n"/>
      <c r="H61" s="25">
        <f>IF(OR(A61="",B61="",C61="",E61=""),"",MAX(0,E61-IF(G61="",0,G61)))</f>
        <v/>
      </c>
      <c r="I61" s="11">
        <f>IF(OR(A61="",B61="",C61=""),"",IF(OR(D61="",E61=""),"Conferir cadastro",IF(AND(G61&gt;=E61,F61&lt;&gt;""),"Pago",IF(OR(AND(G61&gt;0,G61&lt;E61),AND(G61&gt;0,F61=""),AND(F61&lt;&gt;"",G61="")),"Conferir parcial",IF(D61&lt;'Parâmetros'!$B$4,"Conferir atraso","Em aberto")))))</f>
        <v/>
      </c>
      <c r="J61" s="14" t="n"/>
    </row>
    <row r="62">
      <c r="A62" s="13" t="n"/>
      <c r="B62" s="13" t="n"/>
      <c r="C62" s="28" t="n"/>
      <c r="D62" s="30">
        <f>IF(OR(B62="",C62=""),"",IFERROR(DATE(YEAR(C62),MONTH(C62),VLOOKUP(B62,Contratos!$A$6:$G$105,7,FALSE)),""))</f>
        <v/>
      </c>
      <c r="E62" s="26">
        <f>IF(B62="","",IFERROR(VLOOKUP(B62,Contratos!$A$6:$F$105,6,FALSE),""))</f>
        <v/>
      </c>
      <c r="F62" s="28" t="n"/>
      <c r="G62" s="29" t="n"/>
      <c r="H62" s="26">
        <f>IF(OR(A62="",B62="",C62="",E62=""),"",MAX(0,E62-IF(G62="",0,G62)))</f>
        <v/>
      </c>
      <c r="I62" s="8">
        <f>IF(OR(A62="",B62="",C62=""),"",IF(OR(D62="",E62=""),"Conferir cadastro",IF(AND(G62&gt;=E62,F62&lt;&gt;""),"Pago",IF(OR(AND(G62&gt;0,G62&lt;E62),AND(G62&gt;0,F62=""),AND(F62&lt;&gt;"",G62="")),"Conferir parcial",IF(D62&lt;'Parâmetros'!$B$4,"Conferir atraso","Em aberto")))))</f>
        <v/>
      </c>
      <c r="J62" s="14" t="n"/>
    </row>
    <row r="63">
      <c r="A63" s="13" t="n"/>
      <c r="B63" s="13" t="n"/>
      <c r="C63" s="28" t="n"/>
      <c r="D63" s="24">
        <f>IF(OR(B63="",C63=""),"",IFERROR(DATE(YEAR(C63),MONTH(C63),VLOOKUP(B63,Contratos!$A$6:$G$105,7,FALSE)),""))</f>
        <v/>
      </c>
      <c r="E63" s="25">
        <f>IF(B63="","",IFERROR(VLOOKUP(B63,Contratos!$A$6:$F$105,6,FALSE),""))</f>
        <v/>
      </c>
      <c r="F63" s="28" t="n"/>
      <c r="G63" s="29" t="n"/>
      <c r="H63" s="25">
        <f>IF(OR(A63="",B63="",C63="",E63=""),"",MAX(0,E63-IF(G63="",0,G63)))</f>
        <v/>
      </c>
      <c r="I63" s="11">
        <f>IF(OR(A63="",B63="",C63=""),"",IF(OR(D63="",E63=""),"Conferir cadastro",IF(AND(G63&gt;=E63,F63&lt;&gt;""),"Pago",IF(OR(AND(G63&gt;0,G63&lt;E63),AND(G63&gt;0,F63=""),AND(F63&lt;&gt;"",G63="")),"Conferir parcial",IF(D63&lt;'Parâmetros'!$B$4,"Conferir atraso","Em aberto")))))</f>
        <v/>
      </c>
      <c r="J63" s="14" t="n"/>
    </row>
    <row r="64">
      <c r="A64" s="13" t="n"/>
      <c r="B64" s="13" t="n"/>
      <c r="C64" s="28" t="n"/>
      <c r="D64" s="30">
        <f>IF(OR(B64="",C64=""),"",IFERROR(DATE(YEAR(C64),MONTH(C64),VLOOKUP(B64,Contratos!$A$6:$G$105,7,FALSE)),""))</f>
        <v/>
      </c>
      <c r="E64" s="26">
        <f>IF(B64="","",IFERROR(VLOOKUP(B64,Contratos!$A$6:$F$105,6,FALSE),""))</f>
        <v/>
      </c>
      <c r="F64" s="28" t="n"/>
      <c r="G64" s="29" t="n"/>
      <c r="H64" s="26">
        <f>IF(OR(A64="",B64="",C64="",E64=""),"",MAX(0,E64-IF(G64="",0,G64)))</f>
        <v/>
      </c>
      <c r="I64" s="8">
        <f>IF(OR(A64="",B64="",C64=""),"",IF(OR(D64="",E64=""),"Conferir cadastro",IF(AND(G64&gt;=E64,F64&lt;&gt;""),"Pago",IF(OR(AND(G64&gt;0,G64&lt;E64),AND(G64&gt;0,F64=""),AND(F64&lt;&gt;"",G64="")),"Conferir parcial",IF(D64&lt;'Parâmetros'!$B$4,"Conferir atraso","Em aberto")))))</f>
        <v/>
      </c>
      <c r="J64" s="14" t="n"/>
    </row>
    <row r="65">
      <c r="A65" s="13" t="n"/>
      <c r="B65" s="13" t="n"/>
      <c r="C65" s="28" t="n"/>
      <c r="D65" s="24">
        <f>IF(OR(B65="",C65=""),"",IFERROR(DATE(YEAR(C65),MONTH(C65),VLOOKUP(B65,Contratos!$A$6:$G$105,7,FALSE)),""))</f>
        <v/>
      </c>
      <c r="E65" s="25">
        <f>IF(B65="","",IFERROR(VLOOKUP(B65,Contratos!$A$6:$F$105,6,FALSE),""))</f>
        <v/>
      </c>
      <c r="F65" s="28" t="n"/>
      <c r="G65" s="29" t="n"/>
      <c r="H65" s="25">
        <f>IF(OR(A65="",B65="",C65="",E65=""),"",MAX(0,E65-IF(G65="",0,G65)))</f>
        <v/>
      </c>
      <c r="I65" s="11">
        <f>IF(OR(A65="",B65="",C65=""),"",IF(OR(D65="",E65=""),"Conferir cadastro",IF(AND(G65&gt;=E65,F65&lt;&gt;""),"Pago",IF(OR(AND(G65&gt;0,G65&lt;E65),AND(G65&gt;0,F65=""),AND(F65&lt;&gt;"",G65="")),"Conferir parcial",IF(D65&lt;'Parâmetros'!$B$4,"Conferir atraso","Em aberto")))))</f>
        <v/>
      </c>
      <c r="J65" s="14" t="n"/>
    </row>
    <row r="66">
      <c r="A66" s="13" t="n"/>
      <c r="B66" s="13" t="n"/>
      <c r="C66" s="28" t="n"/>
      <c r="D66" s="30">
        <f>IF(OR(B66="",C66=""),"",IFERROR(DATE(YEAR(C66),MONTH(C66),VLOOKUP(B66,Contratos!$A$6:$G$105,7,FALSE)),""))</f>
        <v/>
      </c>
      <c r="E66" s="26">
        <f>IF(B66="","",IFERROR(VLOOKUP(B66,Contratos!$A$6:$F$105,6,FALSE),""))</f>
        <v/>
      </c>
      <c r="F66" s="28" t="n"/>
      <c r="G66" s="29" t="n"/>
      <c r="H66" s="26">
        <f>IF(OR(A66="",B66="",C66="",E66=""),"",MAX(0,E66-IF(G66="",0,G66)))</f>
        <v/>
      </c>
      <c r="I66" s="8">
        <f>IF(OR(A66="",B66="",C66=""),"",IF(OR(D66="",E66=""),"Conferir cadastro",IF(AND(G66&gt;=E66,F66&lt;&gt;""),"Pago",IF(OR(AND(G66&gt;0,G66&lt;E66),AND(G66&gt;0,F66=""),AND(F66&lt;&gt;"",G66="")),"Conferir parcial",IF(D66&lt;'Parâmetros'!$B$4,"Conferir atraso","Em aberto")))))</f>
        <v/>
      </c>
      <c r="J66" s="14" t="n"/>
    </row>
    <row r="67">
      <c r="A67" s="13" t="n"/>
      <c r="B67" s="13" t="n"/>
      <c r="C67" s="28" t="n"/>
      <c r="D67" s="24">
        <f>IF(OR(B67="",C67=""),"",IFERROR(DATE(YEAR(C67),MONTH(C67),VLOOKUP(B67,Contratos!$A$6:$G$105,7,FALSE)),""))</f>
        <v/>
      </c>
      <c r="E67" s="25">
        <f>IF(B67="","",IFERROR(VLOOKUP(B67,Contratos!$A$6:$F$105,6,FALSE),""))</f>
        <v/>
      </c>
      <c r="F67" s="28" t="n"/>
      <c r="G67" s="29" t="n"/>
      <c r="H67" s="25">
        <f>IF(OR(A67="",B67="",C67="",E67=""),"",MAX(0,E67-IF(G67="",0,G67)))</f>
        <v/>
      </c>
      <c r="I67" s="11">
        <f>IF(OR(A67="",B67="",C67=""),"",IF(OR(D67="",E67=""),"Conferir cadastro",IF(AND(G67&gt;=E67,F67&lt;&gt;""),"Pago",IF(OR(AND(G67&gt;0,G67&lt;E67),AND(G67&gt;0,F67=""),AND(F67&lt;&gt;"",G67="")),"Conferir parcial",IF(D67&lt;'Parâmetros'!$B$4,"Conferir atraso","Em aberto")))))</f>
        <v/>
      </c>
      <c r="J67" s="14" t="n"/>
    </row>
    <row r="68">
      <c r="A68" s="13" t="n"/>
      <c r="B68" s="13" t="n"/>
      <c r="C68" s="28" t="n"/>
      <c r="D68" s="30">
        <f>IF(OR(B68="",C68=""),"",IFERROR(DATE(YEAR(C68),MONTH(C68),VLOOKUP(B68,Contratos!$A$6:$G$105,7,FALSE)),""))</f>
        <v/>
      </c>
      <c r="E68" s="26">
        <f>IF(B68="","",IFERROR(VLOOKUP(B68,Contratos!$A$6:$F$105,6,FALSE),""))</f>
        <v/>
      </c>
      <c r="F68" s="28" t="n"/>
      <c r="G68" s="29" t="n"/>
      <c r="H68" s="26">
        <f>IF(OR(A68="",B68="",C68="",E68=""),"",MAX(0,E68-IF(G68="",0,G68)))</f>
        <v/>
      </c>
      <c r="I68" s="8">
        <f>IF(OR(A68="",B68="",C68=""),"",IF(OR(D68="",E68=""),"Conferir cadastro",IF(AND(G68&gt;=E68,F68&lt;&gt;""),"Pago",IF(OR(AND(G68&gt;0,G68&lt;E68),AND(G68&gt;0,F68=""),AND(F68&lt;&gt;"",G68="")),"Conferir parcial",IF(D68&lt;'Parâmetros'!$B$4,"Conferir atraso","Em aberto")))))</f>
        <v/>
      </c>
      <c r="J68" s="14" t="n"/>
    </row>
    <row r="69">
      <c r="A69" s="13" t="n"/>
      <c r="B69" s="13" t="n"/>
      <c r="C69" s="28" t="n"/>
      <c r="D69" s="24">
        <f>IF(OR(B69="",C69=""),"",IFERROR(DATE(YEAR(C69),MONTH(C69),VLOOKUP(B69,Contratos!$A$6:$G$105,7,FALSE)),""))</f>
        <v/>
      </c>
      <c r="E69" s="25">
        <f>IF(B69="","",IFERROR(VLOOKUP(B69,Contratos!$A$6:$F$105,6,FALSE),""))</f>
        <v/>
      </c>
      <c r="F69" s="28" t="n"/>
      <c r="G69" s="29" t="n"/>
      <c r="H69" s="25">
        <f>IF(OR(A69="",B69="",C69="",E69=""),"",MAX(0,E69-IF(G69="",0,G69)))</f>
        <v/>
      </c>
      <c r="I69" s="11">
        <f>IF(OR(A69="",B69="",C69=""),"",IF(OR(D69="",E69=""),"Conferir cadastro",IF(AND(G69&gt;=E69,F69&lt;&gt;""),"Pago",IF(OR(AND(G69&gt;0,G69&lt;E69),AND(G69&gt;0,F69=""),AND(F69&lt;&gt;"",G69="")),"Conferir parcial",IF(D69&lt;'Parâmetros'!$B$4,"Conferir atraso","Em aberto")))))</f>
        <v/>
      </c>
      <c r="J69" s="14" t="n"/>
    </row>
    <row r="70">
      <c r="A70" s="13" t="n"/>
      <c r="B70" s="13" t="n"/>
      <c r="C70" s="28" t="n"/>
      <c r="D70" s="30">
        <f>IF(OR(B70="",C70=""),"",IFERROR(DATE(YEAR(C70),MONTH(C70),VLOOKUP(B70,Contratos!$A$6:$G$105,7,FALSE)),""))</f>
        <v/>
      </c>
      <c r="E70" s="26">
        <f>IF(B70="","",IFERROR(VLOOKUP(B70,Contratos!$A$6:$F$105,6,FALSE),""))</f>
        <v/>
      </c>
      <c r="F70" s="28" t="n"/>
      <c r="G70" s="29" t="n"/>
      <c r="H70" s="26">
        <f>IF(OR(A70="",B70="",C70="",E70=""),"",MAX(0,E70-IF(G70="",0,G70)))</f>
        <v/>
      </c>
      <c r="I70" s="8">
        <f>IF(OR(A70="",B70="",C70=""),"",IF(OR(D70="",E70=""),"Conferir cadastro",IF(AND(G70&gt;=E70,F70&lt;&gt;""),"Pago",IF(OR(AND(G70&gt;0,G70&lt;E70),AND(G70&gt;0,F70=""),AND(F70&lt;&gt;"",G70="")),"Conferir parcial",IF(D70&lt;'Parâmetros'!$B$4,"Conferir atraso","Em aberto")))))</f>
        <v/>
      </c>
      <c r="J70" s="14" t="n"/>
    </row>
    <row r="71">
      <c r="A71" s="13" t="n"/>
      <c r="B71" s="13" t="n"/>
      <c r="C71" s="28" t="n"/>
      <c r="D71" s="24">
        <f>IF(OR(B71="",C71=""),"",IFERROR(DATE(YEAR(C71),MONTH(C71),VLOOKUP(B71,Contratos!$A$6:$G$105,7,FALSE)),""))</f>
        <v/>
      </c>
      <c r="E71" s="25">
        <f>IF(B71="","",IFERROR(VLOOKUP(B71,Contratos!$A$6:$F$105,6,FALSE),""))</f>
        <v/>
      </c>
      <c r="F71" s="28" t="n"/>
      <c r="G71" s="29" t="n"/>
      <c r="H71" s="25">
        <f>IF(OR(A71="",B71="",C71="",E71=""),"",MAX(0,E71-IF(G71="",0,G71)))</f>
        <v/>
      </c>
      <c r="I71" s="11">
        <f>IF(OR(A71="",B71="",C71=""),"",IF(OR(D71="",E71=""),"Conferir cadastro",IF(AND(G71&gt;=E71,F71&lt;&gt;""),"Pago",IF(OR(AND(G71&gt;0,G71&lt;E71),AND(G71&gt;0,F71=""),AND(F71&lt;&gt;"",G71="")),"Conferir parcial",IF(D71&lt;'Parâmetros'!$B$4,"Conferir atraso","Em aberto")))))</f>
        <v/>
      </c>
      <c r="J71" s="14" t="n"/>
    </row>
    <row r="72">
      <c r="A72" s="13" t="n"/>
      <c r="B72" s="13" t="n"/>
      <c r="C72" s="28" t="n"/>
      <c r="D72" s="30">
        <f>IF(OR(B72="",C72=""),"",IFERROR(DATE(YEAR(C72),MONTH(C72),VLOOKUP(B72,Contratos!$A$6:$G$105,7,FALSE)),""))</f>
        <v/>
      </c>
      <c r="E72" s="26">
        <f>IF(B72="","",IFERROR(VLOOKUP(B72,Contratos!$A$6:$F$105,6,FALSE),""))</f>
        <v/>
      </c>
      <c r="F72" s="28" t="n"/>
      <c r="G72" s="29" t="n"/>
      <c r="H72" s="26">
        <f>IF(OR(A72="",B72="",C72="",E72=""),"",MAX(0,E72-IF(G72="",0,G72)))</f>
        <v/>
      </c>
      <c r="I72" s="8">
        <f>IF(OR(A72="",B72="",C72=""),"",IF(OR(D72="",E72=""),"Conferir cadastro",IF(AND(G72&gt;=E72,F72&lt;&gt;""),"Pago",IF(OR(AND(G72&gt;0,G72&lt;E72),AND(G72&gt;0,F72=""),AND(F72&lt;&gt;"",G72="")),"Conferir parcial",IF(D72&lt;'Parâmetros'!$B$4,"Conferir atraso","Em aberto")))))</f>
        <v/>
      </c>
      <c r="J72" s="14" t="n"/>
    </row>
    <row r="73">
      <c r="A73" s="13" t="n"/>
      <c r="B73" s="13" t="n"/>
      <c r="C73" s="28" t="n"/>
      <c r="D73" s="24">
        <f>IF(OR(B73="",C73=""),"",IFERROR(DATE(YEAR(C73),MONTH(C73),VLOOKUP(B73,Contratos!$A$6:$G$105,7,FALSE)),""))</f>
        <v/>
      </c>
      <c r="E73" s="25">
        <f>IF(B73="","",IFERROR(VLOOKUP(B73,Contratos!$A$6:$F$105,6,FALSE),""))</f>
        <v/>
      </c>
      <c r="F73" s="28" t="n"/>
      <c r="G73" s="29" t="n"/>
      <c r="H73" s="25">
        <f>IF(OR(A73="",B73="",C73="",E73=""),"",MAX(0,E73-IF(G73="",0,G73)))</f>
        <v/>
      </c>
      <c r="I73" s="11">
        <f>IF(OR(A73="",B73="",C73=""),"",IF(OR(D73="",E73=""),"Conferir cadastro",IF(AND(G73&gt;=E73,F73&lt;&gt;""),"Pago",IF(OR(AND(G73&gt;0,G73&lt;E73),AND(G73&gt;0,F73=""),AND(F73&lt;&gt;"",G73="")),"Conferir parcial",IF(D73&lt;'Parâmetros'!$B$4,"Conferir atraso","Em aberto")))))</f>
        <v/>
      </c>
      <c r="J73" s="14" t="n"/>
    </row>
    <row r="74">
      <c r="A74" s="13" t="n"/>
      <c r="B74" s="13" t="n"/>
      <c r="C74" s="28" t="n"/>
      <c r="D74" s="30">
        <f>IF(OR(B74="",C74=""),"",IFERROR(DATE(YEAR(C74),MONTH(C74),VLOOKUP(B74,Contratos!$A$6:$G$105,7,FALSE)),""))</f>
        <v/>
      </c>
      <c r="E74" s="26">
        <f>IF(B74="","",IFERROR(VLOOKUP(B74,Contratos!$A$6:$F$105,6,FALSE),""))</f>
        <v/>
      </c>
      <c r="F74" s="28" t="n"/>
      <c r="G74" s="29" t="n"/>
      <c r="H74" s="26">
        <f>IF(OR(A74="",B74="",C74="",E74=""),"",MAX(0,E74-IF(G74="",0,G74)))</f>
        <v/>
      </c>
      <c r="I74" s="8">
        <f>IF(OR(A74="",B74="",C74=""),"",IF(OR(D74="",E74=""),"Conferir cadastro",IF(AND(G74&gt;=E74,F74&lt;&gt;""),"Pago",IF(OR(AND(G74&gt;0,G74&lt;E74),AND(G74&gt;0,F74=""),AND(F74&lt;&gt;"",G74="")),"Conferir parcial",IF(D74&lt;'Parâmetros'!$B$4,"Conferir atraso","Em aberto")))))</f>
        <v/>
      </c>
      <c r="J74" s="14" t="n"/>
    </row>
    <row r="75">
      <c r="A75" s="13" t="n"/>
      <c r="B75" s="13" t="n"/>
      <c r="C75" s="28" t="n"/>
      <c r="D75" s="24">
        <f>IF(OR(B75="",C75=""),"",IFERROR(DATE(YEAR(C75),MONTH(C75),VLOOKUP(B75,Contratos!$A$6:$G$105,7,FALSE)),""))</f>
        <v/>
      </c>
      <c r="E75" s="25">
        <f>IF(B75="","",IFERROR(VLOOKUP(B75,Contratos!$A$6:$F$105,6,FALSE),""))</f>
        <v/>
      </c>
      <c r="F75" s="28" t="n"/>
      <c r="G75" s="29" t="n"/>
      <c r="H75" s="25">
        <f>IF(OR(A75="",B75="",C75="",E75=""),"",MAX(0,E75-IF(G75="",0,G75)))</f>
        <v/>
      </c>
      <c r="I75" s="11">
        <f>IF(OR(A75="",B75="",C75=""),"",IF(OR(D75="",E75=""),"Conferir cadastro",IF(AND(G75&gt;=E75,F75&lt;&gt;""),"Pago",IF(OR(AND(G75&gt;0,G75&lt;E75),AND(G75&gt;0,F75=""),AND(F75&lt;&gt;"",G75="")),"Conferir parcial",IF(D75&lt;'Parâmetros'!$B$4,"Conferir atraso","Em aberto")))))</f>
        <v/>
      </c>
      <c r="J75" s="14" t="n"/>
    </row>
    <row r="76">
      <c r="A76" s="13" t="n"/>
      <c r="B76" s="13" t="n"/>
      <c r="C76" s="28" t="n"/>
      <c r="D76" s="30">
        <f>IF(OR(B76="",C76=""),"",IFERROR(DATE(YEAR(C76),MONTH(C76),VLOOKUP(B76,Contratos!$A$6:$G$105,7,FALSE)),""))</f>
        <v/>
      </c>
      <c r="E76" s="26">
        <f>IF(B76="","",IFERROR(VLOOKUP(B76,Contratos!$A$6:$F$105,6,FALSE),""))</f>
        <v/>
      </c>
      <c r="F76" s="28" t="n"/>
      <c r="G76" s="29" t="n"/>
      <c r="H76" s="26">
        <f>IF(OR(A76="",B76="",C76="",E76=""),"",MAX(0,E76-IF(G76="",0,G76)))</f>
        <v/>
      </c>
      <c r="I76" s="8">
        <f>IF(OR(A76="",B76="",C76=""),"",IF(OR(D76="",E76=""),"Conferir cadastro",IF(AND(G76&gt;=E76,F76&lt;&gt;""),"Pago",IF(OR(AND(G76&gt;0,G76&lt;E76),AND(G76&gt;0,F76=""),AND(F76&lt;&gt;"",G76="")),"Conferir parcial",IF(D76&lt;'Parâmetros'!$B$4,"Conferir atraso","Em aberto")))))</f>
        <v/>
      </c>
      <c r="J76" s="14" t="n"/>
    </row>
    <row r="77">
      <c r="A77" s="13" t="n"/>
      <c r="B77" s="13" t="n"/>
      <c r="C77" s="28" t="n"/>
      <c r="D77" s="24">
        <f>IF(OR(B77="",C77=""),"",IFERROR(DATE(YEAR(C77),MONTH(C77),VLOOKUP(B77,Contratos!$A$6:$G$105,7,FALSE)),""))</f>
        <v/>
      </c>
      <c r="E77" s="25">
        <f>IF(B77="","",IFERROR(VLOOKUP(B77,Contratos!$A$6:$F$105,6,FALSE),""))</f>
        <v/>
      </c>
      <c r="F77" s="28" t="n"/>
      <c r="G77" s="29" t="n"/>
      <c r="H77" s="25">
        <f>IF(OR(A77="",B77="",C77="",E77=""),"",MAX(0,E77-IF(G77="",0,G77)))</f>
        <v/>
      </c>
      <c r="I77" s="11">
        <f>IF(OR(A77="",B77="",C77=""),"",IF(OR(D77="",E77=""),"Conferir cadastro",IF(AND(G77&gt;=E77,F77&lt;&gt;""),"Pago",IF(OR(AND(G77&gt;0,G77&lt;E77),AND(G77&gt;0,F77=""),AND(F77&lt;&gt;"",G77="")),"Conferir parcial",IF(D77&lt;'Parâmetros'!$B$4,"Conferir atraso","Em aberto")))))</f>
        <v/>
      </c>
      <c r="J77" s="14" t="n"/>
    </row>
    <row r="78">
      <c r="A78" s="13" t="n"/>
      <c r="B78" s="13" t="n"/>
      <c r="C78" s="28" t="n"/>
      <c r="D78" s="30">
        <f>IF(OR(B78="",C78=""),"",IFERROR(DATE(YEAR(C78),MONTH(C78),VLOOKUP(B78,Contratos!$A$6:$G$105,7,FALSE)),""))</f>
        <v/>
      </c>
      <c r="E78" s="26">
        <f>IF(B78="","",IFERROR(VLOOKUP(B78,Contratos!$A$6:$F$105,6,FALSE),""))</f>
        <v/>
      </c>
      <c r="F78" s="28" t="n"/>
      <c r="G78" s="29" t="n"/>
      <c r="H78" s="26">
        <f>IF(OR(A78="",B78="",C78="",E78=""),"",MAX(0,E78-IF(G78="",0,G78)))</f>
        <v/>
      </c>
      <c r="I78" s="8">
        <f>IF(OR(A78="",B78="",C78=""),"",IF(OR(D78="",E78=""),"Conferir cadastro",IF(AND(G78&gt;=E78,F78&lt;&gt;""),"Pago",IF(OR(AND(G78&gt;0,G78&lt;E78),AND(G78&gt;0,F78=""),AND(F78&lt;&gt;"",G78="")),"Conferir parcial",IF(D78&lt;'Parâmetros'!$B$4,"Conferir atraso","Em aberto")))))</f>
        <v/>
      </c>
      <c r="J78" s="14" t="n"/>
    </row>
    <row r="79">
      <c r="A79" s="13" t="n"/>
      <c r="B79" s="13" t="n"/>
      <c r="C79" s="28" t="n"/>
      <c r="D79" s="24">
        <f>IF(OR(B79="",C79=""),"",IFERROR(DATE(YEAR(C79),MONTH(C79),VLOOKUP(B79,Contratos!$A$6:$G$105,7,FALSE)),""))</f>
        <v/>
      </c>
      <c r="E79" s="25">
        <f>IF(B79="","",IFERROR(VLOOKUP(B79,Contratos!$A$6:$F$105,6,FALSE),""))</f>
        <v/>
      </c>
      <c r="F79" s="28" t="n"/>
      <c r="G79" s="29" t="n"/>
      <c r="H79" s="25">
        <f>IF(OR(A79="",B79="",C79="",E79=""),"",MAX(0,E79-IF(G79="",0,G79)))</f>
        <v/>
      </c>
      <c r="I79" s="11">
        <f>IF(OR(A79="",B79="",C79=""),"",IF(OR(D79="",E79=""),"Conferir cadastro",IF(AND(G79&gt;=E79,F79&lt;&gt;""),"Pago",IF(OR(AND(G79&gt;0,G79&lt;E79),AND(G79&gt;0,F79=""),AND(F79&lt;&gt;"",G79="")),"Conferir parcial",IF(D79&lt;'Parâmetros'!$B$4,"Conferir atraso","Em aberto")))))</f>
        <v/>
      </c>
      <c r="J79" s="14" t="n"/>
    </row>
    <row r="80">
      <c r="A80" s="13" t="n"/>
      <c r="B80" s="13" t="n"/>
      <c r="C80" s="28" t="n"/>
      <c r="D80" s="30">
        <f>IF(OR(B80="",C80=""),"",IFERROR(DATE(YEAR(C80),MONTH(C80),VLOOKUP(B80,Contratos!$A$6:$G$105,7,FALSE)),""))</f>
        <v/>
      </c>
      <c r="E80" s="26">
        <f>IF(B80="","",IFERROR(VLOOKUP(B80,Contratos!$A$6:$F$105,6,FALSE),""))</f>
        <v/>
      </c>
      <c r="F80" s="28" t="n"/>
      <c r="G80" s="29" t="n"/>
      <c r="H80" s="26">
        <f>IF(OR(A80="",B80="",C80="",E80=""),"",MAX(0,E80-IF(G80="",0,G80)))</f>
        <v/>
      </c>
      <c r="I80" s="8">
        <f>IF(OR(A80="",B80="",C80=""),"",IF(OR(D80="",E80=""),"Conferir cadastro",IF(AND(G80&gt;=E80,F80&lt;&gt;""),"Pago",IF(OR(AND(G80&gt;0,G80&lt;E80),AND(G80&gt;0,F80=""),AND(F80&lt;&gt;"",G80="")),"Conferir parcial",IF(D80&lt;'Parâmetros'!$B$4,"Conferir atraso","Em aberto")))))</f>
        <v/>
      </c>
      <c r="J80" s="14" t="n"/>
    </row>
    <row r="81">
      <c r="A81" s="13" t="n"/>
      <c r="B81" s="13" t="n"/>
      <c r="C81" s="28" t="n"/>
      <c r="D81" s="24">
        <f>IF(OR(B81="",C81=""),"",IFERROR(DATE(YEAR(C81),MONTH(C81),VLOOKUP(B81,Contratos!$A$6:$G$105,7,FALSE)),""))</f>
        <v/>
      </c>
      <c r="E81" s="25">
        <f>IF(B81="","",IFERROR(VLOOKUP(B81,Contratos!$A$6:$F$105,6,FALSE),""))</f>
        <v/>
      </c>
      <c r="F81" s="28" t="n"/>
      <c r="G81" s="29" t="n"/>
      <c r="H81" s="25">
        <f>IF(OR(A81="",B81="",C81="",E81=""),"",MAX(0,E81-IF(G81="",0,G81)))</f>
        <v/>
      </c>
      <c r="I81" s="11">
        <f>IF(OR(A81="",B81="",C81=""),"",IF(OR(D81="",E81=""),"Conferir cadastro",IF(AND(G81&gt;=E81,F81&lt;&gt;""),"Pago",IF(OR(AND(G81&gt;0,G81&lt;E81),AND(G81&gt;0,F81=""),AND(F81&lt;&gt;"",G81="")),"Conferir parcial",IF(D81&lt;'Parâmetros'!$B$4,"Conferir atraso","Em aberto")))))</f>
        <v/>
      </c>
      <c r="J81" s="14" t="n"/>
    </row>
    <row r="82">
      <c r="A82" s="13" t="n"/>
      <c r="B82" s="13" t="n"/>
      <c r="C82" s="28" t="n"/>
      <c r="D82" s="30">
        <f>IF(OR(B82="",C82=""),"",IFERROR(DATE(YEAR(C82),MONTH(C82),VLOOKUP(B82,Contratos!$A$6:$G$105,7,FALSE)),""))</f>
        <v/>
      </c>
      <c r="E82" s="26">
        <f>IF(B82="","",IFERROR(VLOOKUP(B82,Contratos!$A$6:$F$105,6,FALSE),""))</f>
        <v/>
      </c>
      <c r="F82" s="28" t="n"/>
      <c r="G82" s="29" t="n"/>
      <c r="H82" s="26">
        <f>IF(OR(A82="",B82="",C82="",E82=""),"",MAX(0,E82-IF(G82="",0,G82)))</f>
        <v/>
      </c>
      <c r="I82" s="8">
        <f>IF(OR(A82="",B82="",C82=""),"",IF(OR(D82="",E82=""),"Conferir cadastro",IF(AND(G82&gt;=E82,F82&lt;&gt;""),"Pago",IF(OR(AND(G82&gt;0,G82&lt;E82),AND(G82&gt;0,F82=""),AND(F82&lt;&gt;"",G82="")),"Conferir parcial",IF(D82&lt;'Parâmetros'!$B$4,"Conferir atraso","Em aberto")))))</f>
        <v/>
      </c>
      <c r="J82" s="14" t="n"/>
    </row>
    <row r="83">
      <c r="A83" s="13" t="n"/>
      <c r="B83" s="13" t="n"/>
      <c r="C83" s="28" t="n"/>
      <c r="D83" s="24">
        <f>IF(OR(B83="",C83=""),"",IFERROR(DATE(YEAR(C83),MONTH(C83),VLOOKUP(B83,Contratos!$A$6:$G$105,7,FALSE)),""))</f>
        <v/>
      </c>
      <c r="E83" s="25">
        <f>IF(B83="","",IFERROR(VLOOKUP(B83,Contratos!$A$6:$F$105,6,FALSE),""))</f>
        <v/>
      </c>
      <c r="F83" s="28" t="n"/>
      <c r="G83" s="29" t="n"/>
      <c r="H83" s="25">
        <f>IF(OR(A83="",B83="",C83="",E83=""),"",MAX(0,E83-IF(G83="",0,G83)))</f>
        <v/>
      </c>
      <c r="I83" s="11">
        <f>IF(OR(A83="",B83="",C83=""),"",IF(OR(D83="",E83=""),"Conferir cadastro",IF(AND(G83&gt;=E83,F83&lt;&gt;""),"Pago",IF(OR(AND(G83&gt;0,G83&lt;E83),AND(G83&gt;0,F83=""),AND(F83&lt;&gt;"",G83="")),"Conferir parcial",IF(D83&lt;'Parâmetros'!$B$4,"Conferir atraso","Em aberto")))))</f>
        <v/>
      </c>
      <c r="J83" s="14" t="n"/>
    </row>
    <row r="84">
      <c r="A84" s="13" t="n"/>
      <c r="B84" s="13" t="n"/>
      <c r="C84" s="28" t="n"/>
      <c r="D84" s="30">
        <f>IF(OR(B84="",C84=""),"",IFERROR(DATE(YEAR(C84),MONTH(C84),VLOOKUP(B84,Contratos!$A$6:$G$105,7,FALSE)),""))</f>
        <v/>
      </c>
      <c r="E84" s="26">
        <f>IF(B84="","",IFERROR(VLOOKUP(B84,Contratos!$A$6:$F$105,6,FALSE),""))</f>
        <v/>
      </c>
      <c r="F84" s="28" t="n"/>
      <c r="G84" s="29" t="n"/>
      <c r="H84" s="26">
        <f>IF(OR(A84="",B84="",C84="",E84=""),"",MAX(0,E84-IF(G84="",0,G84)))</f>
        <v/>
      </c>
      <c r="I84" s="8">
        <f>IF(OR(A84="",B84="",C84=""),"",IF(OR(D84="",E84=""),"Conferir cadastro",IF(AND(G84&gt;=E84,F84&lt;&gt;""),"Pago",IF(OR(AND(G84&gt;0,G84&lt;E84),AND(G84&gt;0,F84=""),AND(F84&lt;&gt;"",G84="")),"Conferir parcial",IF(D84&lt;'Parâmetros'!$B$4,"Conferir atraso","Em aberto")))))</f>
        <v/>
      </c>
      <c r="J84" s="14" t="n"/>
    </row>
    <row r="85">
      <c r="A85" s="13" t="n"/>
      <c r="B85" s="13" t="n"/>
      <c r="C85" s="28" t="n"/>
      <c r="D85" s="24">
        <f>IF(OR(B85="",C85=""),"",IFERROR(DATE(YEAR(C85),MONTH(C85),VLOOKUP(B85,Contratos!$A$6:$G$105,7,FALSE)),""))</f>
        <v/>
      </c>
      <c r="E85" s="25">
        <f>IF(B85="","",IFERROR(VLOOKUP(B85,Contratos!$A$6:$F$105,6,FALSE),""))</f>
        <v/>
      </c>
      <c r="F85" s="28" t="n"/>
      <c r="G85" s="29" t="n"/>
      <c r="H85" s="25">
        <f>IF(OR(A85="",B85="",C85="",E85=""),"",MAX(0,E85-IF(G85="",0,G85)))</f>
        <v/>
      </c>
      <c r="I85" s="11">
        <f>IF(OR(A85="",B85="",C85=""),"",IF(OR(D85="",E85=""),"Conferir cadastro",IF(AND(G85&gt;=E85,F85&lt;&gt;""),"Pago",IF(OR(AND(G85&gt;0,G85&lt;E85),AND(G85&gt;0,F85=""),AND(F85&lt;&gt;"",G85="")),"Conferir parcial",IF(D85&lt;'Parâmetros'!$B$4,"Conferir atraso","Em aberto")))))</f>
        <v/>
      </c>
      <c r="J85" s="14" t="n"/>
    </row>
    <row r="86">
      <c r="A86" s="13" t="n"/>
      <c r="B86" s="13" t="n"/>
      <c r="C86" s="28" t="n"/>
      <c r="D86" s="30">
        <f>IF(OR(B86="",C86=""),"",IFERROR(DATE(YEAR(C86),MONTH(C86),VLOOKUP(B86,Contratos!$A$6:$G$105,7,FALSE)),""))</f>
        <v/>
      </c>
      <c r="E86" s="26">
        <f>IF(B86="","",IFERROR(VLOOKUP(B86,Contratos!$A$6:$F$105,6,FALSE),""))</f>
        <v/>
      </c>
      <c r="F86" s="28" t="n"/>
      <c r="G86" s="29" t="n"/>
      <c r="H86" s="26">
        <f>IF(OR(A86="",B86="",C86="",E86=""),"",MAX(0,E86-IF(G86="",0,G86)))</f>
        <v/>
      </c>
      <c r="I86" s="8">
        <f>IF(OR(A86="",B86="",C86=""),"",IF(OR(D86="",E86=""),"Conferir cadastro",IF(AND(G86&gt;=E86,F86&lt;&gt;""),"Pago",IF(OR(AND(G86&gt;0,G86&lt;E86),AND(G86&gt;0,F86=""),AND(F86&lt;&gt;"",G86="")),"Conferir parcial",IF(D86&lt;'Parâmetros'!$B$4,"Conferir atraso","Em aberto")))))</f>
        <v/>
      </c>
      <c r="J86" s="14" t="n"/>
    </row>
    <row r="87">
      <c r="A87" s="13" t="n"/>
      <c r="B87" s="13" t="n"/>
      <c r="C87" s="28" t="n"/>
      <c r="D87" s="24">
        <f>IF(OR(B87="",C87=""),"",IFERROR(DATE(YEAR(C87),MONTH(C87),VLOOKUP(B87,Contratos!$A$6:$G$105,7,FALSE)),""))</f>
        <v/>
      </c>
      <c r="E87" s="25">
        <f>IF(B87="","",IFERROR(VLOOKUP(B87,Contratos!$A$6:$F$105,6,FALSE),""))</f>
        <v/>
      </c>
      <c r="F87" s="28" t="n"/>
      <c r="G87" s="29" t="n"/>
      <c r="H87" s="25">
        <f>IF(OR(A87="",B87="",C87="",E87=""),"",MAX(0,E87-IF(G87="",0,G87)))</f>
        <v/>
      </c>
      <c r="I87" s="11">
        <f>IF(OR(A87="",B87="",C87=""),"",IF(OR(D87="",E87=""),"Conferir cadastro",IF(AND(G87&gt;=E87,F87&lt;&gt;""),"Pago",IF(OR(AND(G87&gt;0,G87&lt;E87),AND(G87&gt;0,F87=""),AND(F87&lt;&gt;"",G87="")),"Conferir parcial",IF(D87&lt;'Parâmetros'!$B$4,"Conferir atraso","Em aberto")))))</f>
        <v/>
      </c>
      <c r="J87" s="14" t="n"/>
    </row>
    <row r="88">
      <c r="A88" s="13" t="n"/>
      <c r="B88" s="13" t="n"/>
      <c r="C88" s="28" t="n"/>
      <c r="D88" s="30">
        <f>IF(OR(B88="",C88=""),"",IFERROR(DATE(YEAR(C88),MONTH(C88),VLOOKUP(B88,Contratos!$A$6:$G$105,7,FALSE)),""))</f>
        <v/>
      </c>
      <c r="E88" s="26">
        <f>IF(B88="","",IFERROR(VLOOKUP(B88,Contratos!$A$6:$F$105,6,FALSE),""))</f>
        <v/>
      </c>
      <c r="F88" s="28" t="n"/>
      <c r="G88" s="29" t="n"/>
      <c r="H88" s="26">
        <f>IF(OR(A88="",B88="",C88="",E88=""),"",MAX(0,E88-IF(G88="",0,G88)))</f>
        <v/>
      </c>
      <c r="I88" s="8">
        <f>IF(OR(A88="",B88="",C88=""),"",IF(OR(D88="",E88=""),"Conferir cadastro",IF(AND(G88&gt;=E88,F88&lt;&gt;""),"Pago",IF(OR(AND(G88&gt;0,G88&lt;E88),AND(G88&gt;0,F88=""),AND(F88&lt;&gt;"",G88="")),"Conferir parcial",IF(D88&lt;'Parâmetros'!$B$4,"Conferir atraso","Em aberto")))))</f>
        <v/>
      </c>
      <c r="J88" s="14" t="n"/>
    </row>
    <row r="89">
      <c r="A89" s="13" t="n"/>
      <c r="B89" s="13" t="n"/>
      <c r="C89" s="28" t="n"/>
      <c r="D89" s="24">
        <f>IF(OR(B89="",C89=""),"",IFERROR(DATE(YEAR(C89),MONTH(C89),VLOOKUP(B89,Contratos!$A$6:$G$105,7,FALSE)),""))</f>
        <v/>
      </c>
      <c r="E89" s="25">
        <f>IF(B89="","",IFERROR(VLOOKUP(B89,Contratos!$A$6:$F$105,6,FALSE),""))</f>
        <v/>
      </c>
      <c r="F89" s="28" t="n"/>
      <c r="G89" s="29" t="n"/>
      <c r="H89" s="25">
        <f>IF(OR(A89="",B89="",C89="",E89=""),"",MAX(0,E89-IF(G89="",0,G89)))</f>
        <v/>
      </c>
      <c r="I89" s="11">
        <f>IF(OR(A89="",B89="",C89=""),"",IF(OR(D89="",E89=""),"Conferir cadastro",IF(AND(G89&gt;=E89,F89&lt;&gt;""),"Pago",IF(OR(AND(G89&gt;0,G89&lt;E89),AND(G89&gt;0,F89=""),AND(F89&lt;&gt;"",G89="")),"Conferir parcial",IF(D89&lt;'Parâmetros'!$B$4,"Conferir atraso","Em aberto")))))</f>
        <v/>
      </c>
      <c r="J89" s="14" t="n"/>
    </row>
    <row r="90">
      <c r="A90" s="13" t="n"/>
      <c r="B90" s="13" t="n"/>
      <c r="C90" s="28" t="n"/>
      <c r="D90" s="30">
        <f>IF(OR(B90="",C90=""),"",IFERROR(DATE(YEAR(C90),MONTH(C90),VLOOKUP(B90,Contratos!$A$6:$G$105,7,FALSE)),""))</f>
        <v/>
      </c>
      <c r="E90" s="26">
        <f>IF(B90="","",IFERROR(VLOOKUP(B90,Contratos!$A$6:$F$105,6,FALSE),""))</f>
        <v/>
      </c>
      <c r="F90" s="28" t="n"/>
      <c r="G90" s="29" t="n"/>
      <c r="H90" s="26">
        <f>IF(OR(A90="",B90="",C90="",E90=""),"",MAX(0,E90-IF(G90="",0,G90)))</f>
        <v/>
      </c>
      <c r="I90" s="8">
        <f>IF(OR(A90="",B90="",C90=""),"",IF(OR(D90="",E90=""),"Conferir cadastro",IF(AND(G90&gt;=E90,F90&lt;&gt;""),"Pago",IF(OR(AND(G90&gt;0,G90&lt;E90),AND(G90&gt;0,F90=""),AND(F90&lt;&gt;"",G90="")),"Conferir parcial",IF(D90&lt;'Parâmetros'!$B$4,"Conferir atraso","Em aberto")))))</f>
        <v/>
      </c>
      <c r="J90" s="14" t="n"/>
    </row>
    <row r="91">
      <c r="A91" s="13" t="n"/>
      <c r="B91" s="13" t="n"/>
      <c r="C91" s="28" t="n"/>
      <c r="D91" s="24">
        <f>IF(OR(B91="",C91=""),"",IFERROR(DATE(YEAR(C91),MONTH(C91),VLOOKUP(B91,Contratos!$A$6:$G$105,7,FALSE)),""))</f>
        <v/>
      </c>
      <c r="E91" s="25">
        <f>IF(B91="","",IFERROR(VLOOKUP(B91,Contratos!$A$6:$F$105,6,FALSE),""))</f>
        <v/>
      </c>
      <c r="F91" s="28" t="n"/>
      <c r="G91" s="29" t="n"/>
      <c r="H91" s="25">
        <f>IF(OR(A91="",B91="",C91="",E91=""),"",MAX(0,E91-IF(G91="",0,G91)))</f>
        <v/>
      </c>
      <c r="I91" s="11">
        <f>IF(OR(A91="",B91="",C91=""),"",IF(OR(D91="",E91=""),"Conferir cadastro",IF(AND(G91&gt;=E91,F91&lt;&gt;""),"Pago",IF(OR(AND(G91&gt;0,G91&lt;E91),AND(G91&gt;0,F91=""),AND(F91&lt;&gt;"",G91="")),"Conferir parcial",IF(D91&lt;'Parâmetros'!$B$4,"Conferir atraso","Em aberto")))))</f>
        <v/>
      </c>
      <c r="J91" s="14" t="n"/>
    </row>
    <row r="92">
      <c r="A92" s="13" t="n"/>
      <c r="B92" s="13" t="n"/>
      <c r="C92" s="28" t="n"/>
      <c r="D92" s="30">
        <f>IF(OR(B92="",C92=""),"",IFERROR(DATE(YEAR(C92),MONTH(C92),VLOOKUP(B92,Contratos!$A$6:$G$105,7,FALSE)),""))</f>
        <v/>
      </c>
      <c r="E92" s="26">
        <f>IF(B92="","",IFERROR(VLOOKUP(B92,Contratos!$A$6:$F$105,6,FALSE),""))</f>
        <v/>
      </c>
      <c r="F92" s="28" t="n"/>
      <c r="G92" s="29" t="n"/>
      <c r="H92" s="26">
        <f>IF(OR(A92="",B92="",C92="",E92=""),"",MAX(0,E92-IF(G92="",0,G92)))</f>
        <v/>
      </c>
      <c r="I92" s="8">
        <f>IF(OR(A92="",B92="",C92=""),"",IF(OR(D92="",E92=""),"Conferir cadastro",IF(AND(G92&gt;=E92,F92&lt;&gt;""),"Pago",IF(OR(AND(G92&gt;0,G92&lt;E92),AND(G92&gt;0,F92=""),AND(F92&lt;&gt;"",G92="")),"Conferir parcial",IF(D92&lt;'Parâmetros'!$B$4,"Conferir atraso","Em aberto")))))</f>
        <v/>
      </c>
      <c r="J92" s="14" t="n"/>
    </row>
    <row r="93">
      <c r="A93" s="13" t="n"/>
      <c r="B93" s="13" t="n"/>
      <c r="C93" s="28" t="n"/>
      <c r="D93" s="24">
        <f>IF(OR(B93="",C93=""),"",IFERROR(DATE(YEAR(C93),MONTH(C93),VLOOKUP(B93,Contratos!$A$6:$G$105,7,FALSE)),""))</f>
        <v/>
      </c>
      <c r="E93" s="25">
        <f>IF(B93="","",IFERROR(VLOOKUP(B93,Contratos!$A$6:$F$105,6,FALSE),""))</f>
        <v/>
      </c>
      <c r="F93" s="28" t="n"/>
      <c r="G93" s="29" t="n"/>
      <c r="H93" s="25">
        <f>IF(OR(A93="",B93="",C93="",E93=""),"",MAX(0,E93-IF(G93="",0,G93)))</f>
        <v/>
      </c>
      <c r="I93" s="11">
        <f>IF(OR(A93="",B93="",C93=""),"",IF(OR(D93="",E93=""),"Conferir cadastro",IF(AND(G93&gt;=E93,F93&lt;&gt;""),"Pago",IF(OR(AND(G93&gt;0,G93&lt;E93),AND(G93&gt;0,F93=""),AND(F93&lt;&gt;"",G93="")),"Conferir parcial",IF(D93&lt;'Parâmetros'!$B$4,"Conferir atraso","Em aberto")))))</f>
        <v/>
      </c>
      <c r="J93" s="14" t="n"/>
    </row>
    <row r="94">
      <c r="A94" s="13" t="n"/>
      <c r="B94" s="13" t="n"/>
      <c r="C94" s="28" t="n"/>
      <c r="D94" s="30">
        <f>IF(OR(B94="",C94=""),"",IFERROR(DATE(YEAR(C94),MONTH(C94),VLOOKUP(B94,Contratos!$A$6:$G$105,7,FALSE)),""))</f>
        <v/>
      </c>
      <c r="E94" s="26">
        <f>IF(B94="","",IFERROR(VLOOKUP(B94,Contratos!$A$6:$F$105,6,FALSE),""))</f>
        <v/>
      </c>
      <c r="F94" s="28" t="n"/>
      <c r="G94" s="29" t="n"/>
      <c r="H94" s="26">
        <f>IF(OR(A94="",B94="",C94="",E94=""),"",MAX(0,E94-IF(G94="",0,G94)))</f>
        <v/>
      </c>
      <c r="I94" s="8">
        <f>IF(OR(A94="",B94="",C94=""),"",IF(OR(D94="",E94=""),"Conferir cadastro",IF(AND(G94&gt;=E94,F94&lt;&gt;""),"Pago",IF(OR(AND(G94&gt;0,G94&lt;E94),AND(G94&gt;0,F94=""),AND(F94&lt;&gt;"",G94="")),"Conferir parcial",IF(D94&lt;'Parâmetros'!$B$4,"Conferir atraso","Em aberto")))))</f>
        <v/>
      </c>
      <c r="J94" s="14" t="n"/>
    </row>
    <row r="95">
      <c r="A95" s="13" t="n"/>
      <c r="B95" s="13" t="n"/>
      <c r="C95" s="28" t="n"/>
      <c r="D95" s="24">
        <f>IF(OR(B95="",C95=""),"",IFERROR(DATE(YEAR(C95),MONTH(C95),VLOOKUP(B95,Contratos!$A$6:$G$105,7,FALSE)),""))</f>
        <v/>
      </c>
      <c r="E95" s="25">
        <f>IF(B95="","",IFERROR(VLOOKUP(B95,Contratos!$A$6:$F$105,6,FALSE),""))</f>
        <v/>
      </c>
      <c r="F95" s="28" t="n"/>
      <c r="G95" s="29" t="n"/>
      <c r="H95" s="25">
        <f>IF(OR(A95="",B95="",C95="",E95=""),"",MAX(0,E95-IF(G95="",0,G95)))</f>
        <v/>
      </c>
      <c r="I95" s="11">
        <f>IF(OR(A95="",B95="",C95=""),"",IF(OR(D95="",E95=""),"Conferir cadastro",IF(AND(G95&gt;=E95,F95&lt;&gt;""),"Pago",IF(OR(AND(G95&gt;0,G95&lt;E95),AND(G95&gt;0,F95=""),AND(F95&lt;&gt;"",G95="")),"Conferir parcial",IF(D95&lt;'Parâmetros'!$B$4,"Conferir atraso","Em aberto")))))</f>
        <v/>
      </c>
      <c r="J95" s="14" t="n"/>
    </row>
    <row r="96">
      <c r="A96" s="13" t="n"/>
      <c r="B96" s="13" t="n"/>
      <c r="C96" s="28" t="n"/>
      <c r="D96" s="30">
        <f>IF(OR(B96="",C96=""),"",IFERROR(DATE(YEAR(C96),MONTH(C96),VLOOKUP(B96,Contratos!$A$6:$G$105,7,FALSE)),""))</f>
        <v/>
      </c>
      <c r="E96" s="26">
        <f>IF(B96="","",IFERROR(VLOOKUP(B96,Contratos!$A$6:$F$105,6,FALSE),""))</f>
        <v/>
      </c>
      <c r="F96" s="28" t="n"/>
      <c r="G96" s="29" t="n"/>
      <c r="H96" s="26">
        <f>IF(OR(A96="",B96="",C96="",E96=""),"",MAX(0,E96-IF(G96="",0,G96)))</f>
        <v/>
      </c>
      <c r="I96" s="8">
        <f>IF(OR(A96="",B96="",C96=""),"",IF(OR(D96="",E96=""),"Conferir cadastro",IF(AND(G96&gt;=E96,F96&lt;&gt;""),"Pago",IF(OR(AND(G96&gt;0,G96&lt;E96),AND(G96&gt;0,F96=""),AND(F96&lt;&gt;"",G96="")),"Conferir parcial",IF(D96&lt;'Parâmetros'!$B$4,"Conferir atraso","Em aberto")))))</f>
        <v/>
      </c>
      <c r="J96" s="14" t="n"/>
    </row>
    <row r="97">
      <c r="A97" s="13" t="n"/>
      <c r="B97" s="13" t="n"/>
      <c r="C97" s="28" t="n"/>
      <c r="D97" s="24">
        <f>IF(OR(B97="",C97=""),"",IFERROR(DATE(YEAR(C97),MONTH(C97),VLOOKUP(B97,Contratos!$A$6:$G$105,7,FALSE)),""))</f>
        <v/>
      </c>
      <c r="E97" s="25">
        <f>IF(B97="","",IFERROR(VLOOKUP(B97,Contratos!$A$6:$F$105,6,FALSE),""))</f>
        <v/>
      </c>
      <c r="F97" s="28" t="n"/>
      <c r="G97" s="29" t="n"/>
      <c r="H97" s="25">
        <f>IF(OR(A97="",B97="",C97="",E97=""),"",MAX(0,E97-IF(G97="",0,G97)))</f>
        <v/>
      </c>
      <c r="I97" s="11">
        <f>IF(OR(A97="",B97="",C97=""),"",IF(OR(D97="",E97=""),"Conferir cadastro",IF(AND(G97&gt;=E97,F97&lt;&gt;""),"Pago",IF(OR(AND(G97&gt;0,G97&lt;E97),AND(G97&gt;0,F97=""),AND(F97&lt;&gt;"",G97="")),"Conferir parcial",IF(D97&lt;'Parâmetros'!$B$4,"Conferir atraso","Em aberto")))))</f>
        <v/>
      </c>
      <c r="J97" s="14" t="n"/>
    </row>
    <row r="98">
      <c r="A98" s="13" t="n"/>
      <c r="B98" s="13" t="n"/>
      <c r="C98" s="28" t="n"/>
      <c r="D98" s="30">
        <f>IF(OR(B98="",C98=""),"",IFERROR(DATE(YEAR(C98),MONTH(C98),VLOOKUP(B98,Contratos!$A$6:$G$105,7,FALSE)),""))</f>
        <v/>
      </c>
      <c r="E98" s="26">
        <f>IF(B98="","",IFERROR(VLOOKUP(B98,Contratos!$A$6:$F$105,6,FALSE),""))</f>
        <v/>
      </c>
      <c r="F98" s="28" t="n"/>
      <c r="G98" s="29" t="n"/>
      <c r="H98" s="26">
        <f>IF(OR(A98="",B98="",C98="",E98=""),"",MAX(0,E98-IF(G98="",0,G98)))</f>
        <v/>
      </c>
      <c r="I98" s="8">
        <f>IF(OR(A98="",B98="",C98=""),"",IF(OR(D98="",E98=""),"Conferir cadastro",IF(AND(G98&gt;=E98,F98&lt;&gt;""),"Pago",IF(OR(AND(G98&gt;0,G98&lt;E98),AND(G98&gt;0,F98=""),AND(F98&lt;&gt;"",G98="")),"Conferir parcial",IF(D98&lt;'Parâmetros'!$B$4,"Conferir atraso","Em aberto")))))</f>
        <v/>
      </c>
      <c r="J98" s="14" t="n"/>
    </row>
    <row r="99">
      <c r="A99" s="13" t="n"/>
      <c r="B99" s="13" t="n"/>
      <c r="C99" s="28" t="n"/>
      <c r="D99" s="24">
        <f>IF(OR(B99="",C99=""),"",IFERROR(DATE(YEAR(C99),MONTH(C99),VLOOKUP(B99,Contratos!$A$6:$G$105,7,FALSE)),""))</f>
        <v/>
      </c>
      <c r="E99" s="25">
        <f>IF(B99="","",IFERROR(VLOOKUP(B99,Contratos!$A$6:$F$105,6,FALSE),""))</f>
        <v/>
      </c>
      <c r="F99" s="28" t="n"/>
      <c r="G99" s="29" t="n"/>
      <c r="H99" s="25">
        <f>IF(OR(A99="",B99="",C99="",E99=""),"",MAX(0,E99-IF(G99="",0,G99)))</f>
        <v/>
      </c>
      <c r="I99" s="11">
        <f>IF(OR(A99="",B99="",C99=""),"",IF(OR(D99="",E99=""),"Conferir cadastro",IF(AND(G99&gt;=E99,F99&lt;&gt;""),"Pago",IF(OR(AND(G99&gt;0,G99&lt;E99),AND(G99&gt;0,F99=""),AND(F99&lt;&gt;"",G99="")),"Conferir parcial",IF(D99&lt;'Parâmetros'!$B$4,"Conferir atraso","Em aberto")))))</f>
        <v/>
      </c>
      <c r="J99" s="14" t="n"/>
    </row>
    <row r="100">
      <c r="A100" s="13" t="n"/>
      <c r="B100" s="13" t="n"/>
      <c r="C100" s="28" t="n"/>
      <c r="D100" s="30">
        <f>IF(OR(B100="",C100=""),"",IFERROR(DATE(YEAR(C100),MONTH(C100),VLOOKUP(B100,Contratos!$A$6:$G$105,7,FALSE)),""))</f>
        <v/>
      </c>
      <c r="E100" s="26">
        <f>IF(B100="","",IFERROR(VLOOKUP(B100,Contratos!$A$6:$F$105,6,FALSE),""))</f>
        <v/>
      </c>
      <c r="F100" s="28" t="n"/>
      <c r="G100" s="29" t="n"/>
      <c r="H100" s="26">
        <f>IF(OR(A100="",B100="",C100="",E100=""),"",MAX(0,E100-IF(G100="",0,G100)))</f>
        <v/>
      </c>
      <c r="I100" s="8">
        <f>IF(OR(A100="",B100="",C100=""),"",IF(OR(D100="",E100=""),"Conferir cadastro",IF(AND(G100&gt;=E100,F100&lt;&gt;""),"Pago",IF(OR(AND(G100&gt;0,G100&lt;E100),AND(G100&gt;0,F100=""),AND(F100&lt;&gt;"",G100="")),"Conferir parcial",IF(D100&lt;'Parâmetros'!$B$4,"Conferir atraso","Em aberto")))))</f>
        <v/>
      </c>
      <c r="J100" s="14" t="n"/>
    </row>
    <row r="101">
      <c r="A101" s="13" t="n"/>
      <c r="B101" s="13" t="n"/>
      <c r="C101" s="28" t="n"/>
      <c r="D101" s="24">
        <f>IF(OR(B101="",C101=""),"",IFERROR(DATE(YEAR(C101),MONTH(C101),VLOOKUP(B101,Contratos!$A$6:$G$105,7,FALSE)),""))</f>
        <v/>
      </c>
      <c r="E101" s="25">
        <f>IF(B101="","",IFERROR(VLOOKUP(B101,Contratos!$A$6:$F$105,6,FALSE),""))</f>
        <v/>
      </c>
      <c r="F101" s="28" t="n"/>
      <c r="G101" s="29" t="n"/>
      <c r="H101" s="25">
        <f>IF(OR(A101="",B101="",C101="",E101=""),"",MAX(0,E101-IF(G101="",0,G101)))</f>
        <v/>
      </c>
      <c r="I101" s="11">
        <f>IF(OR(A101="",B101="",C101=""),"",IF(OR(D101="",E101=""),"Conferir cadastro",IF(AND(G101&gt;=E101,F101&lt;&gt;""),"Pago",IF(OR(AND(G101&gt;0,G101&lt;E101),AND(G101&gt;0,F101=""),AND(F101&lt;&gt;"",G101="")),"Conferir parcial",IF(D101&lt;'Parâmetros'!$B$4,"Conferir atraso","Em aberto")))))</f>
        <v/>
      </c>
      <c r="J101" s="14" t="n"/>
    </row>
    <row r="102">
      <c r="A102" s="13" t="n"/>
      <c r="B102" s="13" t="n"/>
      <c r="C102" s="28" t="n"/>
      <c r="D102" s="30">
        <f>IF(OR(B102="",C102=""),"",IFERROR(DATE(YEAR(C102),MONTH(C102),VLOOKUP(B102,Contratos!$A$6:$G$105,7,FALSE)),""))</f>
        <v/>
      </c>
      <c r="E102" s="26">
        <f>IF(B102="","",IFERROR(VLOOKUP(B102,Contratos!$A$6:$F$105,6,FALSE),""))</f>
        <v/>
      </c>
      <c r="F102" s="28" t="n"/>
      <c r="G102" s="29" t="n"/>
      <c r="H102" s="26">
        <f>IF(OR(A102="",B102="",C102="",E102=""),"",MAX(0,E102-IF(G102="",0,G102)))</f>
        <v/>
      </c>
      <c r="I102" s="8">
        <f>IF(OR(A102="",B102="",C102=""),"",IF(OR(D102="",E102=""),"Conferir cadastro",IF(AND(G102&gt;=E102,F102&lt;&gt;""),"Pago",IF(OR(AND(G102&gt;0,G102&lt;E102),AND(G102&gt;0,F102=""),AND(F102&lt;&gt;"",G102="")),"Conferir parcial",IF(D102&lt;'Parâmetros'!$B$4,"Conferir atraso","Em aberto")))))</f>
        <v/>
      </c>
      <c r="J102" s="14" t="n"/>
    </row>
    <row r="103">
      <c r="A103" s="13" t="n"/>
      <c r="B103" s="13" t="n"/>
      <c r="C103" s="28" t="n"/>
      <c r="D103" s="24">
        <f>IF(OR(B103="",C103=""),"",IFERROR(DATE(YEAR(C103),MONTH(C103),VLOOKUP(B103,Contratos!$A$6:$G$105,7,FALSE)),""))</f>
        <v/>
      </c>
      <c r="E103" s="25">
        <f>IF(B103="","",IFERROR(VLOOKUP(B103,Contratos!$A$6:$F$105,6,FALSE),""))</f>
        <v/>
      </c>
      <c r="F103" s="28" t="n"/>
      <c r="G103" s="29" t="n"/>
      <c r="H103" s="25">
        <f>IF(OR(A103="",B103="",C103="",E103=""),"",MAX(0,E103-IF(G103="",0,G103)))</f>
        <v/>
      </c>
      <c r="I103" s="11">
        <f>IF(OR(A103="",B103="",C103=""),"",IF(OR(D103="",E103=""),"Conferir cadastro",IF(AND(G103&gt;=E103,F103&lt;&gt;""),"Pago",IF(OR(AND(G103&gt;0,G103&lt;E103),AND(G103&gt;0,F103=""),AND(F103&lt;&gt;"",G103="")),"Conferir parcial",IF(D103&lt;'Parâmetros'!$B$4,"Conferir atraso","Em aberto")))))</f>
        <v/>
      </c>
      <c r="J103" s="14" t="n"/>
    </row>
    <row r="104">
      <c r="A104" s="13" t="n"/>
      <c r="B104" s="13" t="n"/>
      <c r="C104" s="28" t="n"/>
      <c r="D104" s="30">
        <f>IF(OR(B104="",C104=""),"",IFERROR(DATE(YEAR(C104),MONTH(C104),VLOOKUP(B104,Contratos!$A$6:$G$105,7,FALSE)),""))</f>
        <v/>
      </c>
      <c r="E104" s="26">
        <f>IF(B104="","",IFERROR(VLOOKUP(B104,Contratos!$A$6:$F$105,6,FALSE),""))</f>
        <v/>
      </c>
      <c r="F104" s="28" t="n"/>
      <c r="G104" s="29" t="n"/>
      <c r="H104" s="26">
        <f>IF(OR(A104="",B104="",C104="",E104=""),"",MAX(0,E104-IF(G104="",0,G104)))</f>
        <v/>
      </c>
      <c r="I104" s="8">
        <f>IF(OR(A104="",B104="",C104=""),"",IF(OR(D104="",E104=""),"Conferir cadastro",IF(AND(G104&gt;=E104,F104&lt;&gt;""),"Pago",IF(OR(AND(G104&gt;0,G104&lt;E104),AND(G104&gt;0,F104=""),AND(F104&lt;&gt;"",G104="")),"Conferir parcial",IF(D104&lt;'Parâmetros'!$B$4,"Conferir atraso","Em aberto")))))</f>
        <v/>
      </c>
      <c r="J104" s="14" t="n"/>
    </row>
    <row r="105">
      <c r="A105" s="13" t="n"/>
      <c r="B105" s="13" t="n"/>
      <c r="C105" s="28" t="n"/>
      <c r="D105" s="24">
        <f>IF(OR(B105="",C105=""),"",IFERROR(DATE(YEAR(C105),MONTH(C105),VLOOKUP(B105,Contratos!$A$6:$G$105,7,FALSE)),""))</f>
        <v/>
      </c>
      <c r="E105" s="25">
        <f>IF(B105="","",IFERROR(VLOOKUP(B105,Contratos!$A$6:$F$105,6,FALSE),""))</f>
        <v/>
      </c>
      <c r="F105" s="28" t="n"/>
      <c r="G105" s="29" t="n"/>
      <c r="H105" s="25">
        <f>IF(OR(A105="",B105="",C105="",E105=""),"",MAX(0,E105-IF(G105="",0,G105)))</f>
        <v/>
      </c>
      <c r="I105" s="11">
        <f>IF(OR(A105="",B105="",C105=""),"",IF(OR(D105="",E105=""),"Conferir cadastro",IF(AND(G105&gt;=E105,F105&lt;&gt;""),"Pago",IF(OR(AND(G105&gt;0,G105&lt;E105),AND(G105&gt;0,F105=""),AND(F105&lt;&gt;"",G105="")),"Conferir parcial",IF(D105&lt;'Parâmetros'!$B$4,"Conferir atraso","Em aberto")))))</f>
        <v/>
      </c>
      <c r="J105" s="14" t="n"/>
    </row>
  </sheetData>
  <autoFilter ref="A5:J105"/>
  <mergeCells count="1">
    <mergeCell ref="A1:J1"/>
  </mergeCells>
  <conditionalFormatting sqref="I6:I105">
    <cfRule type="expression" priority="1" dxfId="0">
      <formula>$I6="Pago"</formula>
    </cfRule>
    <cfRule type="expression" priority="2" dxfId="1">
      <formula>OR($I6="Conferir atraso",$I6="Conferir parcial",$I6="Conferir cadastro")</formula>
    </cfRule>
    <cfRule type="expression" priority="3" dxfId="2">
      <formula>$I6="Em aberto"</formula>
    </cfRule>
  </conditionalFormatting>
  <dataValidations count="5">
    <dataValidation sqref="A6:A105" showDropDown="0" showInputMessage="0" showErrorMessage="1" allowBlank="0" errorTitle="Conferir ID do pagamento" error="Informe um identificador único ou deixe a célula vazia." type="custom">
      <formula1>OR(A6="",COUNTIF($A$6:$A$105,A6)=1)</formula1>
    </dataValidation>
    <dataValidation sqref="B6:B105" showDropDown="0" showInputMessage="0" showErrorMessage="1" allowBlank="0" errorTitle="Conferir contrato" error="Informe um ID existente e único na aba Contratos." type="custom">
      <formula1>OR(B6="",COUNTIF(INDIRECT("'Contratos'!$A$6:$A$105"),B6)=1)</formula1>
    </dataValidation>
    <dataValidation sqref="C6:C105" showDropDown="0" showInputMessage="0" showErrorMessage="1" allowBlank="0" errorTitle="Conferir competência" error="Use o primeiro dia do mês da competência e respeite os limites de datas." type="custom">
      <formula1>OR(C6="",AND(C6&gt;=INDIRECT("'Parâmetros'!$B$8"),C6&lt;=INDIRECT("'Parâmetros'!$B$9"),DAY(C6)=1))</formula1>
    </dataValidation>
    <dataValidation sqref="F6:F105" showDropDown="0" showInputMessage="0" showErrorMessage="1" allowBlank="0" errorTitle="Conferir data do pagamento" error="Informe uma data dentro dos limites definidos em Parâmetros." type="date" operator="between">
      <formula1>INDIRECT("'Parâmetros'!$B$8")</formula1>
      <formula2>INDIRECT("'Parâmetros'!$B$9")</formula2>
    </dataValidation>
    <dataValidation sqref="G6:G105" showDropDown="0" showInputMessage="0" showErrorMessage="1" allowBlank="0" errorTitle="Conferir valor pago" error="Informe um valor não negativo dentro do limite definido em Parâmetros." type="decimal" operator="between">
      <formula1>0</formula1>
      <formula2>INDIRECT("'Parâmetros'!$B$11")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54" customWidth="1" min="3" max="3"/>
    <col width="3" customWidth="1" min="4" max="4"/>
    <col width="23" customWidth="1" min="5" max="5"/>
    <col width="3" customWidth="1" min="6" max="6"/>
    <col width="25" customWidth="1" min="7" max="7"/>
  </cols>
  <sheetData>
    <row r="1" ht="27" customHeight="1">
      <c r="A1" s="1" t="inlineStr">
        <is>
          <t>Parâmetros do controle</t>
        </is>
      </c>
    </row>
    <row r="2" ht="22" customHeight="1">
      <c r="A2" s="3" t="inlineStr">
        <is>
          <t>Premissas e listas editáveis; os valores não representam regra contratual, fiscal ou jurídica.</t>
        </is>
      </c>
    </row>
    <row r="3" ht="28" customHeight="1">
      <c r="A3" s="4" t="inlineStr">
        <is>
          <t>Premissa</t>
        </is>
      </c>
      <c r="B3" s="4" t="inlineStr">
        <is>
          <t>Valor</t>
        </is>
      </c>
      <c r="C3" s="4" t="inlineStr">
        <is>
          <t>Orientação</t>
        </is>
      </c>
      <c r="E3" s="4" t="inlineStr">
        <is>
          <t>Status de contrato</t>
        </is>
      </c>
      <c r="G3" s="4" t="inlineStr">
        <is>
          <t>Cadeiras fictícias</t>
        </is>
      </c>
    </row>
    <row r="4">
      <c r="A4" s="19" t="inlineStr">
        <is>
          <t>Data de referência</t>
        </is>
      </c>
      <c r="B4" s="31" t="n">
        <v>46273</v>
      </c>
      <c r="C4" s="19" t="inlineStr">
        <is>
          <t>Usada para classificar vencimentos.</t>
        </is>
      </c>
      <c r="E4" s="13" t="inlineStr">
        <is>
          <t>Ativo</t>
        </is>
      </c>
      <c r="G4" s="13" t="inlineStr">
        <is>
          <t>Cadeira Fictícia A</t>
        </is>
      </c>
    </row>
    <row r="5">
      <c r="A5" s="21" t="inlineStr">
        <is>
          <t>Dias para próximos vencimentos</t>
        </is>
      </c>
      <c r="B5" s="22" t="n">
        <v>10</v>
      </c>
      <c r="C5" s="21" t="inlineStr">
        <is>
          <t>Janela de conferência a partir da data de referência.</t>
        </is>
      </c>
      <c r="E5" s="13" t="inlineStr">
        <is>
          <t>Suspenso</t>
        </is>
      </c>
      <c r="G5" s="13" t="inlineStr">
        <is>
          <t>Cadeira Fictícia B</t>
        </is>
      </c>
    </row>
    <row r="6">
      <c r="A6" s="19" t="inlineStr">
        <is>
          <t>Horizonte de término (meses)</t>
        </is>
      </c>
      <c r="B6" s="22" t="n">
        <v>3</v>
      </c>
      <c r="C6" s="19" t="inlineStr">
        <is>
          <t>Período para acompanhar contratos ativos com término informado.</t>
        </is>
      </c>
      <c r="E6" s="13" t="inlineStr">
        <is>
          <t>Encerrado</t>
        </is>
      </c>
      <c r="G6" s="13" t="inlineStr">
        <is>
          <t>Cadeira Fictícia C</t>
        </is>
      </c>
    </row>
    <row r="7">
      <c r="A7" s="21" t="inlineStr">
        <is>
          <t>Valor mensal máximo para entrada</t>
        </is>
      </c>
      <c r="B7" s="32" t="n">
        <v>10000</v>
      </c>
      <c r="C7" s="21" t="inlineStr">
        <is>
          <t>Limite operacional editável para conferência.</t>
        </is>
      </c>
      <c r="G7" s="13" t="inlineStr">
        <is>
          <t>Cadeira Fictícia D</t>
        </is>
      </c>
    </row>
    <row r="8">
      <c r="A8" s="19" t="inlineStr">
        <is>
          <t>Data mínima de registro</t>
        </is>
      </c>
      <c r="B8" s="31" t="n">
        <v>44927</v>
      </c>
      <c r="C8" s="19" t="inlineStr">
        <is>
          <t>Limite inferior editável para validação de datas.</t>
        </is>
      </c>
      <c r="G8" s="13" t="inlineStr">
        <is>
          <t>Cadeira Fictícia E</t>
        </is>
      </c>
    </row>
    <row r="9">
      <c r="A9" s="21" t="inlineStr">
        <is>
          <t>Data máxima de registro</t>
        </is>
      </c>
      <c r="B9" s="31" t="n">
        <v>47483</v>
      </c>
      <c r="C9" s="21" t="inlineStr">
        <is>
          <t>Limite superior editável para validação de datas.</t>
        </is>
      </c>
      <c r="G9" s="13" t="inlineStr">
        <is>
          <t>Cadeira Fictícia F</t>
        </is>
      </c>
    </row>
    <row r="10">
      <c r="A10" s="19" t="inlineStr">
        <is>
          <t>Dia máximo de vencimento</t>
        </is>
      </c>
      <c r="B10" s="22" t="n">
        <v>28</v>
      </c>
      <c r="C10" s="19" t="inlineStr">
        <is>
          <t>Evita datas inexistentes em meses mais curtos.</t>
        </is>
      </c>
      <c r="G10" s="13" t="inlineStr">
        <is>
          <t>Cadeira Fictícia G</t>
        </is>
      </c>
    </row>
    <row r="11">
      <c r="A11" s="21" t="inlineStr">
        <is>
          <t>Valor máximo de pagamento</t>
        </is>
      </c>
      <c r="B11" s="32" t="n">
        <v>15000</v>
      </c>
      <c r="C11" s="21" t="inlineStr">
        <is>
          <t>Limite operacional editável para conferência.</t>
        </is>
      </c>
      <c r="G11" s="13" t="inlineStr">
        <is>
          <t>Cadeira Fictícia H</t>
        </is>
      </c>
    </row>
  </sheetData>
  <autoFilter ref="A3:C11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Controle de aluguel de cadeira de salão</dc:title>
  <dc:subject xmlns:dc="http://purl.org/dc/elements/1.1/">Controle fictício de contratos, períodos, valores e pagamentos</dc:subject>
  <dcterms:created xmlns:dcterms="http://purl.org/dc/terms/" xmlns:xsi="http://www.w3.org/2001/XMLSchema-instance" xsi:type="dcterms:W3CDTF">2026-09-08T23:16:16Z</dcterms:created>
  <dcterms:modified xmlns:dcterms="http://purl.org/dc/terms/" xmlns:xsi="http://www.w3.org/2001/XMLSchema-instance" xsi:type="dcterms:W3CDTF">2026-09-08T23:16:17+00:00Z</dcterms:modified>
</cp:coreProperties>
</file>