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lanejamento" sheetId="2" state="visible" r:id="rId2"/>
    <sheet xmlns:r="http://schemas.openxmlformats.org/officeDocument/2006/relationships" name="Serviços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1" hidden="1">'Planejamento'!$A$4:$R$104</definedName>
    <definedName name="_xlnm._FilterDatabase" localSheetId="2" hidden="1">'Serviços'!$A$4:$F$104</definedName>
    <definedName name="_xlnm._FilterDatabase" localSheetId="3" hidden="1">'Parâmetros'!$D$4:$H$104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"/>
    <numFmt numFmtId="166" formatCode="&quot;R$&quot; #,##0.00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3F3540"/>
      <sz val="10"/>
    </font>
    <font>
      <name val="Calibri"/>
      <color rgb="003F3540"/>
      <sz val="10"/>
    </font>
    <font>
      <name val="Calibri"/>
      <i val="1"/>
      <color rgb="006F626B"/>
      <sz val="9"/>
    </font>
  </fonts>
  <fills count="8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2F6B4F"/>
      </patternFill>
    </fill>
    <fill>
      <patternFill patternType="solid">
        <fgColor rgb="00FFFFFF"/>
      </patternFill>
    </fill>
    <fill>
      <patternFill patternType="solid">
        <fgColor rgb="00F6DFE2"/>
      </patternFill>
    </fill>
  </fills>
  <borders count="6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  <border>
      <left/>
      <right/>
      <top style="thin">
        <color rgb="00E4D6DC"/>
      </top>
      <bottom/>
      <diagonal/>
    </border>
    <border>
      <left/>
      <right style="thin">
        <color rgb="00E4D6DC"/>
      </right>
      <top style="thin">
        <color rgb="00E4D6DC"/>
      </top>
      <bottom/>
      <diagonal/>
    </border>
    <border>
      <left/>
      <right/>
      <top style="thin">
        <color rgb="00E4D6DC"/>
      </top>
      <bottom style="thin">
        <color rgb="00E4D6DC"/>
      </bottom>
      <diagonal/>
    </border>
    <border>
      <left/>
      <right style="thin">
        <color rgb="00E4D6DC"/>
      </right>
      <top style="thin">
        <color rgb="00E4D6DC"/>
      </top>
      <bottom style="thin">
        <color rgb="00E4D6DC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5" fillId="0" borderId="0" pivotButton="0" quotePrefix="0" xfId="0"/>
    <xf numFmtId="0" fontId="4" fillId="7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7" fontId="4" fillId="7" borderId="1" applyAlignment="1" pivotButton="0" quotePrefix="0" xfId="0">
      <alignment horizontal="right" vertical="center"/>
    </xf>
    <xf numFmtId="164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7" fontId="4" fillId="7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Vagas por serviço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'Resumo'!F12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'Resumo'!$E$13:$E$22</f>
            </numRef>
          </cat>
          <val>
            <numRef>
              <f>'Resumo'!$F$13:$F$22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Vagas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Serviço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N35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3" customWidth="1" min="3" max="3"/>
    <col width="14" customWidth="1" min="4" max="4"/>
    <col width="25" customWidth="1" min="5" max="5"/>
    <col width="17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Capacidade mensal de agenda do salão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4" t="n"/>
    </row>
    <row r="2"/>
    <row r="3">
      <c r="A3" s="3" t="inlineStr">
        <is>
          <t>Mês analisado</t>
        </is>
      </c>
      <c r="B3" s="4">
        <f>IF('Parâmetros'!$B$11="","",DATE(YEAR('Parâmetros'!$B$11),MONTH('Parâmetros'!$B$11),1))</f>
        <v/>
      </c>
    </row>
    <row r="4"/>
    <row r="5">
      <c r="A5" s="3" t="inlineStr">
        <is>
          <t>Vagas planejadas</t>
        </is>
      </c>
      <c r="B5" s="5">
        <f>IFERROR(SUMIFS('Planejamento'!$N$5:$N$104,'Planejamento'!$B$5:$B$104,"&gt;="&amp;$B$3,'Planejamento'!$B$5:$B$104,"&lt;"&amp;DATE(YEAR($B$3),MONTH($B$3)+1,1),'Planejamento'!$Q$5:$Q$104,"Planejado"),0)</f>
        <v/>
      </c>
    </row>
    <row r="6">
      <c r="A6" s="3" t="inlineStr">
        <is>
          <t>Horas úteis previstas</t>
        </is>
      </c>
      <c r="B6" s="6">
        <f>IFERROR(SUMIFS('Planejamento'!$L$5:$L$104,'Planejamento'!$B$5:$B$104,"&gt;="&amp;$B$3,'Planejamento'!$B$5:$B$104,"&lt;"&amp;DATE(YEAR($B$3),MONTH($B$3)+1,1),'Planejamento'!$Q$5:$Q$104,"Planejado",'Planejamento'!$R$5:$R$104,"OK")/60,0)</f>
        <v/>
      </c>
    </row>
    <row r="7">
      <c r="A7" s="3" t="inlineStr">
        <is>
          <t>Potencial bruto de agenda</t>
        </is>
      </c>
      <c r="B7" s="7">
        <f>IFERROR(SUMIFS('Planejamento'!$P$5:$P$104,'Planejamento'!$B$5:$B$104,"&gt;="&amp;$B$3,'Planejamento'!$B$5:$B$104,"&lt;"&amp;DATE(YEAR($B$3),MONTH($B$3)+1,1),'Planejamento'!$Q$5:$Q$104,"Planejado",'Planejamento'!$R$5:$R$104,"OK"),0)</f>
        <v/>
      </c>
    </row>
    <row r="8">
      <c r="A8" s="3" t="inlineStr">
        <is>
          <t>Registros planejados</t>
        </is>
      </c>
      <c r="B8" s="5">
        <f>IFERROR(COUNTIFS('Planejamento'!$B$5:$B$104,"&gt;="&amp;$B$3,'Planejamento'!$B$5:$B$104,"&lt;"&amp;DATE(YEAR($B$3),MONTH($B$3)+1,1),'Planejamento'!$Q$5:$Q$104,"Planejado",'Planejamento'!$R$5:$R$104,"OK"),0)</f>
        <v/>
      </c>
    </row>
    <row r="9">
      <c r="A9" s="3" t="inlineStr">
        <is>
          <t>Itens para conferência</t>
        </is>
      </c>
      <c r="B9" s="8">
        <f>IFERROR(COUNTIFS('Planejamento'!$B$5:$B$104,"&gt;="&amp;$B$3,'Planejamento'!$B$5:$B$104,"&lt;"&amp;DATE(YEAR($B$3),MONTH($B$3)+1,1),'Planejamento'!$R$5:$R$104,"Conferir*"),0)</f>
        <v/>
      </c>
    </row>
    <row r="10"/>
    <row r="11"/>
    <row r="12" ht="30" customHeight="1">
      <c r="D12" s="9" t="inlineStr">
        <is>
          <t>Código</t>
        </is>
      </c>
      <c r="E12" s="9" t="inlineStr">
        <is>
          <t>Serviço</t>
        </is>
      </c>
      <c r="F12" s="9" t="inlineStr">
        <is>
          <t>Vagas planejadas</t>
        </is>
      </c>
    </row>
    <row r="13">
      <c r="D13" s="10">
        <f>IF('Serviços'!A5="","",'Serviços'!A5)</f>
        <v/>
      </c>
      <c r="E13" s="10">
        <f>IF('Serviços'!B5="","",'Serviços'!B5)</f>
        <v/>
      </c>
      <c r="F13" s="11">
        <f>IF(D13="","",IFERROR(SUMIFS('Planejamento'!$N$5:$N$104,'Planejamento'!$E$5:$E$104,D13,'Planejamento'!$B$5:$B$104,"&gt;="&amp;$B$3,'Planejamento'!$B$5:$B$104,"&lt;"&amp;DATE(YEAR($B$3),MONTH($B$3)+1,1),'Planejamento'!$Q$5:$Q$104,"Planejado",'Planejamento'!$R$5:$R$104,"OK"),0))</f>
        <v/>
      </c>
    </row>
    <row r="14">
      <c r="D14" s="12">
        <f>IF('Serviços'!A6="","",'Serviços'!A6)</f>
        <v/>
      </c>
      <c r="E14" s="12">
        <f>IF('Serviços'!B6="","",'Serviços'!B6)</f>
        <v/>
      </c>
      <c r="F14" s="13">
        <f>IF(D14="","",IFERROR(SUMIFS('Planejamento'!$N$5:$N$104,'Planejamento'!$E$5:$E$104,D14,'Planejamento'!$B$5:$B$104,"&gt;="&amp;$B$3,'Planejamento'!$B$5:$B$104,"&lt;"&amp;DATE(YEAR($B$3),MONTH($B$3)+1,1),'Planejamento'!$Q$5:$Q$104,"Planejado",'Planejamento'!$R$5:$R$104,"OK"),0))</f>
        <v/>
      </c>
    </row>
    <row r="15">
      <c r="D15" s="10">
        <f>IF('Serviços'!A7="","",'Serviços'!A7)</f>
        <v/>
      </c>
      <c r="E15" s="10">
        <f>IF('Serviços'!B7="","",'Serviços'!B7)</f>
        <v/>
      </c>
      <c r="F15" s="11">
        <f>IF(D15="","",IFERROR(SUMIFS('Planejamento'!$N$5:$N$104,'Planejamento'!$E$5:$E$104,D15,'Planejamento'!$B$5:$B$104,"&gt;="&amp;$B$3,'Planejamento'!$B$5:$B$104,"&lt;"&amp;DATE(YEAR($B$3),MONTH($B$3)+1,1),'Planejamento'!$Q$5:$Q$104,"Planejado",'Planejamento'!$R$5:$R$104,"OK"),0))</f>
        <v/>
      </c>
    </row>
    <row r="16">
      <c r="D16" s="12">
        <f>IF('Serviços'!A8="","",'Serviços'!A8)</f>
        <v/>
      </c>
      <c r="E16" s="12">
        <f>IF('Serviços'!B8="","",'Serviços'!B8)</f>
        <v/>
      </c>
      <c r="F16" s="13">
        <f>IF(D16="","",IFERROR(SUMIFS('Planejamento'!$N$5:$N$104,'Planejamento'!$E$5:$E$104,D16,'Planejamento'!$B$5:$B$104,"&gt;="&amp;$B$3,'Planejamento'!$B$5:$B$104,"&lt;"&amp;DATE(YEAR($B$3),MONTH($B$3)+1,1),'Planejamento'!$Q$5:$Q$104,"Planejado",'Planejamento'!$R$5:$R$104,"OK"),0))</f>
        <v/>
      </c>
    </row>
    <row r="17">
      <c r="D17" s="10">
        <f>IF('Serviços'!A9="","",'Serviços'!A9)</f>
        <v/>
      </c>
      <c r="E17" s="10">
        <f>IF('Serviços'!B9="","",'Serviços'!B9)</f>
        <v/>
      </c>
      <c r="F17" s="11">
        <f>IF(D17="","",IFERROR(SUMIFS('Planejamento'!$N$5:$N$104,'Planejamento'!$E$5:$E$104,D17,'Planejamento'!$B$5:$B$104,"&gt;="&amp;$B$3,'Planejamento'!$B$5:$B$104,"&lt;"&amp;DATE(YEAR($B$3),MONTH($B$3)+1,1),'Planejamento'!$Q$5:$Q$104,"Planejado",'Planejamento'!$R$5:$R$104,"OK"),0))</f>
        <v/>
      </c>
    </row>
    <row r="18">
      <c r="D18" s="12">
        <f>IF('Serviços'!A10="","",'Serviços'!A10)</f>
        <v/>
      </c>
      <c r="E18" s="12">
        <f>IF('Serviços'!B10="","",'Serviços'!B10)</f>
        <v/>
      </c>
      <c r="F18" s="13">
        <f>IF(D18="","",IFERROR(SUMIFS('Planejamento'!$N$5:$N$104,'Planejamento'!$E$5:$E$104,D18,'Planejamento'!$B$5:$B$104,"&gt;="&amp;$B$3,'Planejamento'!$B$5:$B$104,"&lt;"&amp;DATE(YEAR($B$3),MONTH($B$3)+1,1),'Planejamento'!$Q$5:$Q$104,"Planejado",'Planejamento'!$R$5:$R$104,"OK"),0))</f>
        <v/>
      </c>
    </row>
    <row r="19">
      <c r="D19" s="10">
        <f>IF('Serviços'!A11="","",'Serviços'!A11)</f>
        <v/>
      </c>
      <c r="E19" s="10">
        <f>IF('Serviços'!B11="","",'Serviços'!B11)</f>
        <v/>
      </c>
      <c r="F19" s="11">
        <f>IF(D19="","",IFERROR(SUMIFS('Planejamento'!$N$5:$N$104,'Planejamento'!$E$5:$E$104,D19,'Planejamento'!$B$5:$B$104,"&gt;="&amp;$B$3,'Planejamento'!$B$5:$B$104,"&lt;"&amp;DATE(YEAR($B$3),MONTH($B$3)+1,1),'Planejamento'!$Q$5:$Q$104,"Planejado",'Planejamento'!$R$5:$R$104,"OK"),0))</f>
        <v/>
      </c>
    </row>
    <row r="20">
      <c r="D20" s="12">
        <f>IF('Serviços'!A12="","",'Serviços'!A12)</f>
        <v/>
      </c>
      <c r="E20" s="12">
        <f>IF('Serviços'!B12="","",'Serviços'!B12)</f>
        <v/>
      </c>
      <c r="F20" s="13">
        <f>IF(D20="","",IFERROR(SUMIFS('Planejamento'!$N$5:$N$104,'Planejamento'!$E$5:$E$104,D20,'Planejamento'!$B$5:$B$104,"&gt;="&amp;$B$3,'Planejamento'!$B$5:$B$104,"&lt;"&amp;DATE(YEAR($B$3),MONTH($B$3)+1,1),'Planejamento'!$Q$5:$Q$104,"Planejado",'Planejamento'!$R$5:$R$104,"OK"),0))</f>
        <v/>
      </c>
    </row>
    <row r="21">
      <c r="D21" s="10">
        <f>IF('Serviços'!A13="","",'Serviços'!A13)</f>
        <v/>
      </c>
      <c r="E21" s="10">
        <f>IF('Serviços'!B13="","",'Serviços'!B13)</f>
        <v/>
      </c>
      <c r="F21" s="11">
        <f>IF(D21="","",IFERROR(SUMIFS('Planejamento'!$N$5:$N$104,'Planejamento'!$E$5:$E$104,D21,'Planejamento'!$B$5:$B$104,"&gt;="&amp;$B$3,'Planejamento'!$B$5:$B$104,"&lt;"&amp;DATE(YEAR($B$3),MONTH($B$3)+1,1),'Planejamento'!$Q$5:$Q$104,"Planejado",'Planejamento'!$R$5:$R$104,"OK"),0))</f>
        <v/>
      </c>
    </row>
    <row r="22">
      <c r="D22" s="12">
        <f>IF('Serviços'!A14="","",'Serviços'!A14)</f>
        <v/>
      </c>
      <c r="E22" s="12">
        <f>IF('Serviços'!B14="","",'Serviços'!B14)</f>
        <v/>
      </c>
      <c r="F22" s="13">
        <f>IF(D22="","",IFERROR(SUMIFS('Planejamento'!$N$5:$N$104,'Planejamento'!$E$5:$E$104,D22,'Planejamento'!$B$5:$B$104,"&gt;="&amp;$B$3,'Planejamento'!$B$5:$B$104,"&lt;"&amp;DATE(YEAR($B$3),MONTH($B$3)+1,1),'Planejamento'!$Q$5:$Q$104,"Planejado",'Planejamento'!$R$5:$R$104,"OK"),0))</f>
        <v/>
      </c>
    </row>
    <row r="23"/>
    <row r="24"/>
    <row r="25" ht="30" customHeight="1">
      <c r="D25" s="9" t="inlineStr">
        <is>
          <t>Código</t>
        </is>
      </c>
      <c r="E25" s="9" t="inlineStr">
        <is>
          <t>Profissional fictício</t>
        </is>
      </c>
      <c r="F25" s="9" t="inlineStr">
        <is>
          <t>Vagas planejadas</t>
        </is>
      </c>
      <c r="G25" s="9" t="inlineStr">
        <is>
          <t>Horas úteis</t>
        </is>
      </c>
    </row>
    <row r="26">
      <c r="D26" s="10">
        <f>IF('Parâmetros'!D5="","",'Parâmetros'!D5)</f>
        <v/>
      </c>
      <c r="E26" s="10">
        <f>IF('Parâmetros'!E5="","",'Parâmetros'!E5)</f>
        <v/>
      </c>
      <c r="F26" s="11">
        <f>IF(D26="","",IFERROR(SUMIFS('Planejamento'!$N$5:$N$104,'Planejamento'!$C$5:$C$104,D26,'Planejamento'!$B$5:$B$104,"&gt;="&amp;$B$3,'Planejamento'!$B$5:$B$104,"&lt;"&amp;DATE(YEAR($B$3),MONTH($B$3)+1,1),'Planejamento'!$Q$5:$Q$104,"Planejado",'Planejamento'!$R$5:$R$104,"OK"),0))</f>
        <v/>
      </c>
      <c r="G26" s="14">
        <f>IF(D26="","",IFERROR(SUMIFS('Planejamento'!$L$5:$L$104,'Planejamento'!$C$5:$C$104,D26,'Planejamento'!$B$5:$B$104,"&gt;="&amp;$B$3,'Planejamento'!$B$5:$B$104,"&lt;"&amp;DATE(YEAR($B$3),MONTH($B$3)+1,1),'Planejamento'!$Q$5:$Q$104,"Planejado",'Planejamento'!$R$5:$R$104,"OK")/60,0))</f>
        <v/>
      </c>
    </row>
    <row r="27">
      <c r="D27" s="12">
        <f>IF('Parâmetros'!D6="","",'Parâmetros'!D6)</f>
        <v/>
      </c>
      <c r="E27" s="12">
        <f>IF('Parâmetros'!E6="","",'Parâmetros'!E6)</f>
        <v/>
      </c>
      <c r="F27" s="13">
        <f>IF(D27="","",IFERROR(SUMIFS('Planejamento'!$N$5:$N$104,'Planejamento'!$C$5:$C$104,D27,'Planejamento'!$B$5:$B$104,"&gt;="&amp;$B$3,'Planejamento'!$B$5:$B$104,"&lt;"&amp;DATE(YEAR($B$3),MONTH($B$3)+1,1),'Planejamento'!$Q$5:$Q$104,"Planejado",'Planejamento'!$R$5:$R$104,"OK"),0))</f>
        <v/>
      </c>
      <c r="G27" s="15">
        <f>IF(D27="","",IFERROR(SUMIFS('Planejamento'!$L$5:$L$104,'Planejamento'!$C$5:$C$104,D27,'Planejamento'!$B$5:$B$104,"&gt;="&amp;$B$3,'Planejamento'!$B$5:$B$104,"&lt;"&amp;DATE(YEAR($B$3),MONTH($B$3)+1,1),'Planejamento'!$Q$5:$Q$104,"Planejado",'Planejamento'!$R$5:$R$104,"OK")/60,0))</f>
        <v/>
      </c>
    </row>
    <row r="28">
      <c r="D28" s="10">
        <f>IF('Parâmetros'!D7="","",'Parâmetros'!D7)</f>
        <v/>
      </c>
      <c r="E28" s="10">
        <f>IF('Parâmetros'!E7="","",'Parâmetros'!E7)</f>
        <v/>
      </c>
      <c r="F28" s="11">
        <f>IF(D28="","",IFERROR(SUMIFS('Planejamento'!$N$5:$N$104,'Planejamento'!$C$5:$C$104,D28,'Planejamento'!$B$5:$B$104,"&gt;="&amp;$B$3,'Planejamento'!$B$5:$B$104,"&lt;"&amp;DATE(YEAR($B$3),MONTH($B$3)+1,1),'Planejamento'!$Q$5:$Q$104,"Planejado",'Planejamento'!$R$5:$R$104,"OK"),0))</f>
        <v/>
      </c>
      <c r="G28" s="14">
        <f>IF(D28="","",IFERROR(SUMIFS('Planejamento'!$L$5:$L$104,'Planejamento'!$C$5:$C$104,D28,'Planejamento'!$B$5:$B$104,"&gt;="&amp;$B$3,'Planejamento'!$B$5:$B$104,"&lt;"&amp;DATE(YEAR($B$3),MONTH($B$3)+1,1),'Planejamento'!$Q$5:$Q$104,"Planejado",'Planejamento'!$R$5:$R$104,"OK")/60,0))</f>
        <v/>
      </c>
    </row>
    <row r="29">
      <c r="D29" s="12">
        <f>IF('Parâmetros'!D8="","",'Parâmetros'!D8)</f>
        <v/>
      </c>
      <c r="E29" s="12">
        <f>IF('Parâmetros'!E8="","",'Parâmetros'!E8)</f>
        <v/>
      </c>
      <c r="F29" s="13">
        <f>IF(D29="","",IFERROR(SUMIFS('Planejamento'!$N$5:$N$104,'Planejamento'!$C$5:$C$104,D29,'Planejamento'!$B$5:$B$104,"&gt;="&amp;$B$3,'Planejamento'!$B$5:$B$104,"&lt;"&amp;DATE(YEAR($B$3),MONTH($B$3)+1,1),'Planejamento'!$Q$5:$Q$104,"Planejado",'Planejamento'!$R$5:$R$104,"OK"),0))</f>
        <v/>
      </c>
      <c r="G29" s="15">
        <f>IF(D29="","",IFERROR(SUMIFS('Planejamento'!$L$5:$L$104,'Planejamento'!$C$5:$C$104,D29,'Planejamento'!$B$5:$B$104,"&gt;="&amp;$B$3,'Planejamento'!$B$5:$B$104,"&lt;"&amp;DATE(YEAR($B$3),MONTH($B$3)+1,1),'Planejamento'!$Q$5:$Q$104,"Planejado",'Planejamento'!$R$5:$R$104,"OK")/60,0))</f>
        <v/>
      </c>
    </row>
    <row r="30">
      <c r="D30" s="10">
        <f>IF('Parâmetros'!D9="","",'Parâmetros'!D9)</f>
        <v/>
      </c>
      <c r="E30" s="10">
        <f>IF('Parâmetros'!E9="","",'Parâmetros'!E9)</f>
        <v/>
      </c>
      <c r="F30" s="11">
        <f>IF(D30="","",IFERROR(SUMIFS('Planejamento'!$N$5:$N$104,'Planejamento'!$C$5:$C$104,D30,'Planejamento'!$B$5:$B$104,"&gt;="&amp;$B$3,'Planejamento'!$B$5:$B$104,"&lt;"&amp;DATE(YEAR($B$3),MONTH($B$3)+1,1),'Planejamento'!$Q$5:$Q$104,"Planejado",'Planejamento'!$R$5:$R$104,"OK"),0))</f>
        <v/>
      </c>
      <c r="G30" s="14">
        <f>IF(D30="","",IFERROR(SUMIFS('Planejamento'!$L$5:$L$104,'Planejamento'!$C$5:$C$104,D30,'Planejamento'!$B$5:$B$104,"&gt;="&amp;$B$3,'Planejamento'!$B$5:$B$104,"&lt;"&amp;DATE(YEAR($B$3),MONTH($B$3)+1,1),'Planejamento'!$Q$5:$Q$104,"Planejado",'Planejamento'!$R$5:$R$104,"OK")/60,0))</f>
        <v/>
      </c>
    </row>
    <row r="31">
      <c r="D31" s="12">
        <f>IF('Parâmetros'!D10="","",'Parâmetros'!D10)</f>
        <v/>
      </c>
      <c r="E31" s="12">
        <f>IF('Parâmetros'!E10="","",'Parâmetros'!E10)</f>
        <v/>
      </c>
      <c r="F31" s="13">
        <f>IF(D31="","",IFERROR(SUMIFS('Planejamento'!$N$5:$N$104,'Planejamento'!$C$5:$C$104,D31,'Planejamento'!$B$5:$B$104,"&gt;="&amp;$B$3,'Planejamento'!$B$5:$B$104,"&lt;"&amp;DATE(YEAR($B$3),MONTH($B$3)+1,1),'Planejamento'!$Q$5:$Q$104,"Planejado",'Planejamento'!$R$5:$R$104,"OK"),0))</f>
        <v/>
      </c>
      <c r="G31" s="15">
        <f>IF(D31="","",IFERROR(SUMIFS('Planejamento'!$L$5:$L$104,'Planejamento'!$C$5:$C$104,D31,'Planejamento'!$B$5:$B$104,"&gt;="&amp;$B$3,'Planejamento'!$B$5:$B$104,"&lt;"&amp;DATE(YEAR($B$3),MONTH($B$3)+1,1),'Planejamento'!$Q$5:$Q$104,"Planejado",'Planejamento'!$R$5:$R$104,"OK")/60,0))</f>
        <v/>
      </c>
    </row>
    <row r="32">
      <c r="D32" s="10">
        <f>IF('Parâmetros'!D11="","",'Parâmetros'!D11)</f>
        <v/>
      </c>
      <c r="E32" s="10">
        <f>IF('Parâmetros'!E11="","",'Parâmetros'!E11)</f>
        <v/>
      </c>
      <c r="F32" s="11">
        <f>IF(D32="","",IFERROR(SUMIFS('Planejamento'!$N$5:$N$104,'Planejamento'!$C$5:$C$104,D32,'Planejamento'!$B$5:$B$104,"&gt;="&amp;$B$3,'Planejamento'!$B$5:$B$104,"&lt;"&amp;DATE(YEAR($B$3),MONTH($B$3)+1,1),'Planejamento'!$Q$5:$Q$104,"Planejado",'Planejamento'!$R$5:$R$104,"OK"),0))</f>
        <v/>
      </c>
      <c r="G32" s="14">
        <f>IF(D32="","",IFERROR(SUMIFS('Planejamento'!$L$5:$L$104,'Planejamento'!$C$5:$C$104,D32,'Planejamento'!$B$5:$B$104,"&gt;="&amp;$B$3,'Planejamento'!$B$5:$B$104,"&lt;"&amp;DATE(YEAR($B$3),MONTH($B$3)+1,1),'Planejamento'!$Q$5:$Q$104,"Planejado",'Planejamento'!$R$5:$R$104,"OK")/60,0))</f>
        <v/>
      </c>
    </row>
    <row r="33">
      <c r="D33" s="12">
        <f>IF('Parâmetros'!D12="","",'Parâmetros'!D12)</f>
        <v/>
      </c>
      <c r="E33" s="12">
        <f>IF('Parâmetros'!E12="","",'Parâmetros'!E12)</f>
        <v/>
      </c>
      <c r="F33" s="13">
        <f>IF(D33="","",IFERROR(SUMIFS('Planejamento'!$N$5:$N$104,'Planejamento'!$C$5:$C$104,D33,'Planejamento'!$B$5:$B$104,"&gt;="&amp;$B$3,'Planejamento'!$B$5:$B$104,"&lt;"&amp;DATE(YEAR($B$3),MONTH($B$3)+1,1),'Planejamento'!$Q$5:$Q$104,"Planejado",'Planejamento'!$R$5:$R$104,"OK"),0))</f>
        <v/>
      </c>
      <c r="G33" s="15">
        <f>IF(D33="","",IFERROR(SUMIFS('Planejamento'!$L$5:$L$104,'Planejamento'!$C$5:$C$104,D33,'Planejamento'!$B$5:$B$104,"&gt;="&amp;$B$3,'Planejamento'!$B$5:$B$104,"&lt;"&amp;DATE(YEAR($B$3),MONTH($B$3)+1,1),'Planejamento'!$Q$5:$Q$104,"Planejado",'Planejamento'!$R$5:$R$104,"OK")/60,0))</f>
        <v/>
      </c>
    </row>
    <row r="34">
      <c r="D34" s="10">
        <f>IF('Parâmetros'!D13="","",'Parâmetros'!D13)</f>
        <v/>
      </c>
      <c r="E34" s="10">
        <f>IF('Parâmetros'!E13="","",'Parâmetros'!E13)</f>
        <v/>
      </c>
      <c r="F34" s="11">
        <f>IF(D34="","",IFERROR(SUMIFS('Planejamento'!$N$5:$N$104,'Planejamento'!$C$5:$C$104,D34,'Planejamento'!$B$5:$B$104,"&gt;="&amp;$B$3,'Planejamento'!$B$5:$B$104,"&lt;"&amp;DATE(YEAR($B$3),MONTH($B$3)+1,1),'Planejamento'!$Q$5:$Q$104,"Planejado",'Planejamento'!$R$5:$R$104,"OK"),0))</f>
        <v/>
      </c>
      <c r="G34" s="14">
        <f>IF(D34="","",IFERROR(SUMIFS('Planejamento'!$L$5:$L$104,'Planejamento'!$C$5:$C$104,D34,'Planejamento'!$B$5:$B$104,"&gt;="&amp;$B$3,'Planejamento'!$B$5:$B$104,"&lt;"&amp;DATE(YEAR($B$3),MONTH($B$3)+1,1),'Planejamento'!$Q$5:$Q$104,"Planejado",'Planejamento'!$R$5:$R$104,"OK")/60,0))</f>
        <v/>
      </c>
    </row>
    <row r="35">
      <c r="D35" s="12">
        <f>IF('Parâmetros'!D14="","",'Parâmetros'!D14)</f>
        <v/>
      </c>
      <c r="E35" s="12">
        <f>IF('Parâmetros'!E14="","",'Parâmetros'!E14)</f>
        <v/>
      </c>
      <c r="F35" s="13">
        <f>IF(D35="","",IFERROR(SUMIFS('Planejamento'!$N$5:$N$104,'Planejamento'!$C$5:$C$104,D35,'Planejamento'!$B$5:$B$104,"&gt;="&amp;$B$3,'Planejamento'!$B$5:$B$104,"&lt;"&amp;DATE(YEAR($B$3),MONTH($B$3)+1,1),'Planejamento'!$Q$5:$Q$104,"Planejado",'Planejamento'!$R$5:$R$104,"OK"),0))</f>
        <v/>
      </c>
      <c r="G35" s="15">
        <f>IF(D35="","",IFERROR(SUMIFS('Planejamento'!$L$5:$L$104,'Planejamento'!$C$5:$C$104,D35,'Planejamento'!$B$5:$B$104,"&gt;="&amp;$B$3,'Planejamento'!$B$5:$B$104,"&lt;"&amp;DATE(YEAR($B$3),MONTH($B$3)+1,1),'Planejamento'!$Q$5:$Q$104,"Planejado",'Planejamento'!$R$5:$R$104,"OK")/60,0))</f>
        <v/>
      </c>
    </row>
  </sheetData>
  <mergeCells count="1">
    <mergeCell ref="A1:N1"/>
  </mergeCells>
  <conditionalFormatting sqref="B9">
    <cfRule type="expression" priority="1" dxfId="0" stopIfTrue="1">
      <formula>$B$9&gt;0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R104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9" customWidth="1" min="3" max="3"/>
    <col width="25" customWidth="1" min="4" max="4"/>
    <col width="16" customWidth="1" min="5" max="5"/>
    <col width="25" customWidth="1" min="6" max="6"/>
    <col width="18" customWidth="1" min="7" max="7"/>
    <col width="14" customWidth="1" min="8" max="8"/>
    <col width="17" customWidth="1" min="9" max="9"/>
    <col width="14" customWidth="1" min="10" max="10"/>
    <col width="14" customWidth="1" min="11" max="11"/>
    <col width="15" customWidth="1" min="12" max="12"/>
    <col width="15" customWidth="1" min="13" max="13"/>
    <col width="17" customWidth="1" min="14" max="14"/>
    <col width="19" customWidth="1" min="15" max="15"/>
    <col width="18" customWidth="1" min="16" max="16"/>
    <col width="19" customWidth="1" min="17" max="17"/>
    <col width="24" customWidth="1" min="18" max="18"/>
  </cols>
  <sheetData>
    <row r="1" ht="28" customHeight="1">
      <c r="A1" s="1" t="inlineStr">
        <is>
          <t>Planejamento mensal de capacidade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3" t="n"/>
      <c r="P1" s="33" t="n"/>
      <c r="Q1" s="33" t="n"/>
      <c r="R1" s="34" t="n"/>
    </row>
    <row r="2">
      <c r="A2" s="16" t="inlineStr">
        <is>
          <t>Entradas em rosa; registros com alerta devem ser conferidos manualmente.</t>
        </is>
      </c>
    </row>
    <row r="3"/>
    <row r="4" ht="30" customHeight="1">
      <c r="A4" s="9" t="inlineStr">
        <is>
          <t>Identificador</t>
        </is>
      </c>
      <c r="B4" s="9" t="inlineStr">
        <is>
          <t>Data de referência</t>
        </is>
      </c>
      <c r="C4" s="9" t="inlineStr">
        <is>
          <t>Código profissional</t>
        </is>
      </c>
      <c r="D4" s="9" t="inlineStr">
        <is>
          <t>Profissional</t>
        </is>
      </c>
      <c r="E4" s="9" t="inlineStr">
        <is>
          <t>Código serviço</t>
        </is>
      </c>
      <c r="F4" s="9" t="inlineStr">
        <is>
          <t>Serviço</t>
        </is>
      </c>
      <c r="G4" s="9" t="inlineStr">
        <is>
          <t>Dias de funcionamento</t>
        </is>
      </c>
      <c r="H4" s="9" t="inlineStr">
        <is>
          <t>Horas por dia</t>
        </is>
      </c>
      <c r="I4" s="9" t="inlineStr">
        <is>
          <t>Ocupação prevista</t>
        </is>
      </c>
      <c r="J4" s="9" t="inlineStr">
        <is>
          <t>Duração (min)</t>
        </is>
      </c>
      <c r="K4" s="9" t="inlineStr">
        <is>
          <t>Intervalo (min)</t>
        </is>
      </c>
      <c r="L4" s="9" t="inlineStr">
        <is>
          <t>Minutos úteis</t>
        </is>
      </c>
      <c r="M4" s="9" t="inlineStr">
        <is>
          <t>Vagas teóricas</t>
        </is>
      </c>
      <c r="N4" s="9" t="inlineStr">
        <is>
          <t>Vagas planejadas</t>
        </is>
      </c>
      <c r="O4" s="9" t="inlineStr">
        <is>
          <t>Valor de referência</t>
        </is>
      </c>
      <c r="P4" s="9" t="inlineStr">
        <is>
          <t>Potencial bruto</t>
        </is>
      </c>
      <c r="Q4" s="9" t="inlineStr">
        <is>
          <t>Status</t>
        </is>
      </c>
      <c r="R4" s="9" t="inlineStr">
        <is>
          <t>Conferência</t>
        </is>
      </c>
    </row>
    <row r="5">
      <c r="A5" s="17" t="inlineStr">
        <is>
          <t>CAP-001</t>
        </is>
      </c>
      <c r="B5" s="18" t="n">
        <v>46266</v>
      </c>
      <c r="C5" s="19" t="inlineStr">
        <is>
          <t>PF001</t>
        </is>
      </c>
      <c r="D5" s="10">
        <f>IF(C5="","",IFERROR(VLOOKUP(C5,'Parâmetros'!$D$5:$H$104,2,FALSE),"Conferir código"))</f>
        <v/>
      </c>
      <c r="E5" s="19" t="inlineStr">
        <is>
          <t>SRV001</t>
        </is>
      </c>
      <c r="F5" s="10">
        <f>IF(E5="","",IFERROR(VLOOKUP(E5,'Serviços'!$A$5:$F$104,2,FALSE),"Conferir código"))</f>
        <v/>
      </c>
      <c r="G5" s="20" t="n">
        <v>22</v>
      </c>
      <c r="H5" s="21" t="n">
        <v>8</v>
      </c>
      <c r="I5" s="35" t="n">
        <v>0.8</v>
      </c>
      <c r="J5" s="23">
        <f>IF(E5="","",IFERROR(VLOOKUP(E5,'Serviços'!$A$5:$F$104,3,FALSE),""))</f>
        <v/>
      </c>
      <c r="K5" s="23">
        <f>IF(E5="","",IFERROR(VLOOKUP(E5,'Serviços'!$A$5:$F$104,4,FALSE),""))</f>
        <v/>
      </c>
      <c r="L5" s="23">
        <f>IF(OR(A5="",B5="",C5="",E5="",G5="",H5="",I5="",NOT(ISNUMBER(G5)),NOT(ISNUMBER(H5)),NOT(ISNUMBER(I5)),NOT(ISNUMBER(J5)),NOT(ISNUMBER(K5))),"",G5*H5*60*I5)</f>
        <v/>
      </c>
      <c r="M5" s="23">
        <f>IF(OR(L5="",NOT(ISNUMBER(L5)),NOT(ISNUMBER(J5)),NOT(ISNUMBER(K5))),"",IFERROR(INT(L5/(J5+K5)),""))</f>
        <v/>
      </c>
      <c r="N5" s="23">
        <f>IF(OR(A5="",M5="",Q5&lt;&gt;"Planejado",R5&lt;&gt;"OK"),"",M5)</f>
        <v/>
      </c>
      <c r="O5" s="24">
        <f>IF(E5="","",IFERROR(VLOOKUP(E5,'Serviços'!$A$5:$F$104,5,FALSE),""))</f>
        <v/>
      </c>
      <c r="P5" s="24">
        <f>IF(OR(N5="",O5="",NOT(ISNUMBER(N5)),NOT(ISNUMBER(O5))),"",N5*O5)</f>
        <v/>
      </c>
      <c r="Q5" s="19" t="inlineStr">
        <is>
          <t>Planejado</t>
        </is>
      </c>
      <c r="R5" s="10">
        <f>IF(A5="","",IF(OR(B5="",C5="",E5="",G5="",H5="",I5="",Q5=""),"Conferir campos",IF(OR(D5="Conferir código",F5="Conferir código"),"Conferir códigos",IF(OR(NOT(ISNUMBER(G5)),NOT(ISNUMBER(H5)),NOT(ISNUMBER(I5)),NOT(ISNUMBER(J5)),NOT(ISNUMBER(K5)),NOT(ISNUMBER(O5))),"Conferir quantidades",IF(OR(G5&lt;1,G5&gt;'Parâmetros'!$B$5,H5&lt;=0,H5&gt;'Parâmetros'!$B$6,I5&lt;0,I5&gt;'Parâmetros'!$B$7),"Conferir limites",IF(IFERROR(VLOOKUP(C5,'Parâmetros'!$D$5:$H$104,5,FALSE),"Inativo")&lt;&gt;"Ativo","Conferir profissional",IF(IFERROR(VLOOKUP(E5,'Serviços'!$A$5:$F$104,6,FALSE),"Inativo")&lt;&gt;"Ativo","Conferir serviço",IF(Q5="Em conferência","Conferir premissas",IF(Q5="Inativo","Não considerar",IF(Q5="Rascunho","Aguardar planejamento",IF(Q5="Planejado","OK","Conferir status")))))))))))</f>
        <v/>
      </c>
    </row>
    <row r="6">
      <c r="A6" s="17" t="inlineStr">
        <is>
          <t>CAP-002</t>
        </is>
      </c>
      <c r="B6" s="18" t="n">
        <v>46266</v>
      </c>
      <c r="C6" s="19" t="inlineStr">
        <is>
          <t>PF002</t>
        </is>
      </c>
      <c r="D6" s="12">
        <f>IF(C6="","",IFERROR(VLOOKUP(C6,'Parâmetros'!$D$5:$H$104,2,FALSE),"Conferir código"))</f>
        <v/>
      </c>
      <c r="E6" s="19" t="inlineStr">
        <is>
          <t>SRV002</t>
        </is>
      </c>
      <c r="F6" s="12">
        <f>IF(E6="","",IFERROR(VLOOKUP(E6,'Serviços'!$A$5:$F$104,2,FALSE),"Conferir código"))</f>
        <v/>
      </c>
      <c r="G6" s="20" t="n">
        <v>24</v>
      </c>
      <c r="H6" s="21" t="n">
        <v>8</v>
      </c>
      <c r="I6" s="35" t="n">
        <v>0.75</v>
      </c>
      <c r="J6" s="25">
        <f>IF(E6="","",IFERROR(VLOOKUP(E6,'Serviços'!$A$5:$F$104,3,FALSE),""))</f>
        <v/>
      </c>
      <c r="K6" s="25">
        <f>IF(E6="","",IFERROR(VLOOKUP(E6,'Serviços'!$A$5:$F$104,4,FALSE),""))</f>
        <v/>
      </c>
      <c r="L6" s="25">
        <f>IF(OR(A6="",B6="",C6="",E6="",G6="",H6="",I6="",NOT(ISNUMBER(G6)),NOT(ISNUMBER(H6)),NOT(ISNUMBER(I6)),NOT(ISNUMBER(J6)),NOT(ISNUMBER(K6))),"",G6*H6*60*I6)</f>
        <v/>
      </c>
      <c r="M6" s="25">
        <f>IF(OR(L6="",NOT(ISNUMBER(L6)),NOT(ISNUMBER(J6)),NOT(ISNUMBER(K6))),"",IFERROR(INT(L6/(J6+K6)),""))</f>
        <v/>
      </c>
      <c r="N6" s="25">
        <f>IF(OR(A6="",M6="",Q6&lt;&gt;"Planejado",R6&lt;&gt;"OK"),"",M6)</f>
        <v/>
      </c>
      <c r="O6" s="26">
        <f>IF(E6="","",IFERROR(VLOOKUP(E6,'Serviços'!$A$5:$F$104,5,FALSE),""))</f>
        <v/>
      </c>
      <c r="P6" s="26">
        <f>IF(OR(N6="",O6="",NOT(ISNUMBER(N6)),NOT(ISNUMBER(O6))),"",N6*O6)</f>
        <v/>
      </c>
      <c r="Q6" s="19" t="inlineStr">
        <is>
          <t>Planejado</t>
        </is>
      </c>
      <c r="R6" s="12">
        <f>IF(A6="","",IF(OR(B6="",C6="",E6="",G6="",H6="",I6="",Q6=""),"Conferir campos",IF(OR(D6="Conferir código",F6="Conferir código"),"Conferir códigos",IF(OR(NOT(ISNUMBER(G6)),NOT(ISNUMBER(H6)),NOT(ISNUMBER(I6)),NOT(ISNUMBER(J6)),NOT(ISNUMBER(K6)),NOT(ISNUMBER(O6))),"Conferir quantidades",IF(OR(G6&lt;1,G6&gt;'Parâmetros'!$B$5,H6&lt;=0,H6&gt;'Parâmetros'!$B$6,I6&lt;0,I6&gt;'Parâmetros'!$B$7),"Conferir limites",IF(IFERROR(VLOOKUP(C6,'Parâmetros'!$D$5:$H$104,5,FALSE),"Inativo")&lt;&gt;"Ativo","Conferir profissional",IF(IFERROR(VLOOKUP(E6,'Serviços'!$A$5:$F$104,6,FALSE),"Inativo")&lt;&gt;"Ativo","Conferir serviço",IF(Q6="Em conferência","Conferir premissas",IF(Q6="Inativo","Não considerar",IF(Q6="Rascunho","Aguardar planejamento",IF(Q6="Planejado","OK","Conferir status")))))))))))</f>
        <v/>
      </c>
    </row>
    <row r="7">
      <c r="A7" s="17" t="inlineStr">
        <is>
          <t>CAP-003</t>
        </is>
      </c>
      <c r="B7" s="18" t="n">
        <v>46266</v>
      </c>
      <c r="C7" s="19" t="inlineStr">
        <is>
          <t>PF003</t>
        </is>
      </c>
      <c r="D7" s="10">
        <f>IF(C7="","",IFERROR(VLOOKUP(C7,'Parâmetros'!$D$5:$H$104,2,FALSE),"Conferir código"))</f>
        <v/>
      </c>
      <c r="E7" s="19" t="inlineStr">
        <is>
          <t>SRV003</t>
        </is>
      </c>
      <c r="F7" s="10">
        <f>IF(E7="","",IFERROR(VLOOKUP(E7,'Serviços'!$A$5:$F$104,2,FALSE),"Conferir código"))</f>
        <v/>
      </c>
      <c r="G7" s="20" t="n">
        <v>22</v>
      </c>
      <c r="H7" s="21" t="n">
        <v>7.5</v>
      </c>
      <c r="I7" s="35" t="n">
        <v>0.78</v>
      </c>
      <c r="J7" s="23">
        <f>IF(E7="","",IFERROR(VLOOKUP(E7,'Serviços'!$A$5:$F$104,3,FALSE),""))</f>
        <v/>
      </c>
      <c r="K7" s="23">
        <f>IF(E7="","",IFERROR(VLOOKUP(E7,'Serviços'!$A$5:$F$104,4,FALSE),""))</f>
        <v/>
      </c>
      <c r="L7" s="23">
        <f>IF(OR(A7="",B7="",C7="",E7="",G7="",H7="",I7="",NOT(ISNUMBER(G7)),NOT(ISNUMBER(H7)),NOT(ISNUMBER(I7)),NOT(ISNUMBER(J7)),NOT(ISNUMBER(K7))),"",G7*H7*60*I7)</f>
        <v/>
      </c>
      <c r="M7" s="23">
        <f>IF(OR(L7="",NOT(ISNUMBER(L7)),NOT(ISNUMBER(J7)),NOT(ISNUMBER(K7))),"",IFERROR(INT(L7/(J7+K7)),""))</f>
        <v/>
      </c>
      <c r="N7" s="23">
        <f>IF(OR(A7="",M7="",Q7&lt;&gt;"Planejado",R7&lt;&gt;"OK"),"",M7)</f>
        <v/>
      </c>
      <c r="O7" s="24">
        <f>IF(E7="","",IFERROR(VLOOKUP(E7,'Serviços'!$A$5:$F$104,5,FALSE),""))</f>
        <v/>
      </c>
      <c r="P7" s="24">
        <f>IF(OR(N7="",O7="",NOT(ISNUMBER(N7)),NOT(ISNUMBER(O7))),"",N7*O7)</f>
        <v/>
      </c>
      <c r="Q7" s="19" t="inlineStr">
        <is>
          <t>Planejado</t>
        </is>
      </c>
      <c r="R7" s="10">
        <f>IF(A7="","",IF(OR(B7="",C7="",E7="",G7="",H7="",I7="",Q7=""),"Conferir campos",IF(OR(D7="Conferir código",F7="Conferir código"),"Conferir códigos",IF(OR(NOT(ISNUMBER(G7)),NOT(ISNUMBER(H7)),NOT(ISNUMBER(I7)),NOT(ISNUMBER(J7)),NOT(ISNUMBER(K7)),NOT(ISNUMBER(O7))),"Conferir quantidades",IF(OR(G7&lt;1,G7&gt;'Parâmetros'!$B$5,H7&lt;=0,H7&gt;'Parâmetros'!$B$6,I7&lt;0,I7&gt;'Parâmetros'!$B$7),"Conferir limites",IF(IFERROR(VLOOKUP(C7,'Parâmetros'!$D$5:$H$104,5,FALSE),"Inativo")&lt;&gt;"Ativo","Conferir profissional",IF(IFERROR(VLOOKUP(E7,'Serviços'!$A$5:$F$104,6,FALSE),"Inativo")&lt;&gt;"Ativo","Conferir serviço",IF(Q7="Em conferência","Conferir premissas",IF(Q7="Inativo","Não considerar",IF(Q7="Rascunho","Aguardar planejamento",IF(Q7="Planejado","OK","Conferir status")))))))))))</f>
        <v/>
      </c>
    </row>
    <row r="8">
      <c r="A8" s="17" t="inlineStr">
        <is>
          <t>CAP-004</t>
        </is>
      </c>
      <c r="B8" s="18" t="n">
        <v>46266</v>
      </c>
      <c r="C8" s="19" t="inlineStr">
        <is>
          <t>PF004</t>
        </is>
      </c>
      <c r="D8" s="12">
        <f>IF(C8="","",IFERROR(VLOOKUP(C8,'Parâmetros'!$D$5:$H$104,2,FALSE),"Conferir código"))</f>
        <v/>
      </c>
      <c r="E8" s="19" t="inlineStr">
        <is>
          <t>SRV004</t>
        </is>
      </c>
      <c r="F8" s="12">
        <f>IF(E8="","",IFERROR(VLOOKUP(E8,'Serviços'!$A$5:$F$104,2,FALSE),"Conferir código"))</f>
        <v/>
      </c>
      <c r="G8" s="20" t="n">
        <v>20</v>
      </c>
      <c r="H8" s="21" t="n">
        <v>8</v>
      </c>
      <c r="I8" s="35" t="n">
        <v>0.65</v>
      </c>
      <c r="J8" s="25">
        <f>IF(E8="","",IFERROR(VLOOKUP(E8,'Serviços'!$A$5:$F$104,3,FALSE),""))</f>
        <v/>
      </c>
      <c r="K8" s="25">
        <f>IF(E8="","",IFERROR(VLOOKUP(E8,'Serviços'!$A$5:$F$104,4,FALSE),""))</f>
        <v/>
      </c>
      <c r="L8" s="25">
        <f>IF(OR(A8="",B8="",C8="",E8="",G8="",H8="",I8="",NOT(ISNUMBER(G8)),NOT(ISNUMBER(H8)),NOT(ISNUMBER(I8)),NOT(ISNUMBER(J8)),NOT(ISNUMBER(K8))),"",G8*H8*60*I8)</f>
        <v/>
      </c>
      <c r="M8" s="25">
        <f>IF(OR(L8="",NOT(ISNUMBER(L8)),NOT(ISNUMBER(J8)),NOT(ISNUMBER(K8))),"",IFERROR(INT(L8/(J8+K8)),""))</f>
        <v/>
      </c>
      <c r="N8" s="25">
        <f>IF(OR(A8="",M8="",Q8&lt;&gt;"Planejado",R8&lt;&gt;"OK"),"",M8)</f>
        <v/>
      </c>
      <c r="O8" s="26">
        <f>IF(E8="","",IFERROR(VLOOKUP(E8,'Serviços'!$A$5:$F$104,5,FALSE),""))</f>
        <v/>
      </c>
      <c r="P8" s="26">
        <f>IF(OR(N8="",O8="",NOT(ISNUMBER(N8)),NOT(ISNUMBER(O8))),"",N8*O8)</f>
        <v/>
      </c>
      <c r="Q8" s="19" t="inlineStr">
        <is>
          <t>Em conferência</t>
        </is>
      </c>
      <c r="R8" s="12">
        <f>IF(A8="","",IF(OR(B8="",C8="",E8="",G8="",H8="",I8="",Q8=""),"Conferir campos",IF(OR(D8="Conferir código",F8="Conferir código"),"Conferir códigos",IF(OR(NOT(ISNUMBER(G8)),NOT(ISNUMBER(H8)),NOT(ISNUMBER(I8)),NOT(ISNUMBER(J8)),NOT(ISNUMBER(K8)),NOT(ISNUMBER(O8))),"Conferir quantidades",IF(OR(G8&lt;1,G8&gt;'Parâmetros'!$B$5,H8&lt;=0,H8&gt;'Parâmetros'!$B$6,I8&lt;0,I8&gt;'Parâmetros'!$B$7),"Conferir limites",IF(IFERROR(VLOOKUP(C8,'Parâmetros'!$D$5:$H$104,5,FALSE),"Inativo")&lt;&gt;"Ativo","Conferir profissional",IF(IFERROR(VLOOKUP(E8,'Serviços'!$A$5:$F$104,6,FALSE),"Inativo")&lt;&gt;"Ativo","Conferir serviço",IF(Q8="Em conferência","Conferir premissas",IF(Q8="Inativo","Não considerar",IF(Q8="Rascunho","Aguardar planejamento",IF(Q8="Planejado","OK","Conferir status")))))))))))</f>
        <v/>
      </c>
    </row>
    <row r="9">
      <c r="A9" s="17" t="inlineStr">
        <is>
          <t>CAP-005</t>
        </is>
      </c>
      <c r="B9" s="18" t="n">
        <v>46266</v>
      </c>
      <c r="C9" s="19" t="inlineStr">
        <is>
          <t>PF005</t>
        </is>
      </c>
      <c r="D9" s="10">
        <f>IF(C9="","",IFERROR(VLOOKUP(C9,'Parâmetros'!$D$5:$H$104,2,FALSE),"Conferir código"))</f>
        <v/>
      </c>
      <c r="E9" s="19" t="inlineStr">
        <is>
          <t>SRV005</t>
        </is>
      </c>
      <c r="F9" s="10">
        <f>IF(E9="","",IFERROR(VLOOKUP(E9,'Serviços'!$A$5:$F$104,2,FALSE),"Conferir código"))</f>
        <v/>
      </c>
      <c r="G9" s="20" t="n">
        <v>24</v>
      </c>
      <c r="H9" s="21" t="n">
        <v>8</v>
      </c>
      <c r="I9" s="35" t="n">
        <v>0.82</v>
      </c>
      <c r="J9" s="23">
        <f>IF(E9="","",IFERROR(VLOOKUP(E9,'Serviços'!$A$5:$F$104,3,FALSE),""))</f>
        <v/>
      </c>
      <c r="K9" s="23">
        <f>IF(E9="","",IFERROR(VLOOKUP(E9,'Serviços'!$A$5:$F$104,4,FALSE),""))</f>
        <v/>
      </c>
      <c r="L9" s="23">
        <f>IF(OR(A9="",B9="",C9="",E9="",G9="",H9="",I9="",NOT(ISNUMBER(G9)),NOT(ISNUMBER(H9)),NOT(ISNUMBER(I9)),NOT(ISNUMBER(J9)),NOT(ISNUMBER(K9))),"",G9*H9*60*I9)</f>
        <v/>
      </c>
      <c r="M9" s="23">
        <f>IF(OR(L9="",NOT(ISNUMBER(L9)),NOT(ISNUMBER(J9)),NOT(ISNUMBER(K9))),"",IFERROR(INT(L9/(J9+K9)),""))</f>
        <v/>
      </c>
      <c r="N9" s="23">
        <f>IF(OR(A9="",M9="",Q9&lt;&gt;"Planejado",R9&lt;&gt;"OK"),"",M9)</f>
        <v/>
      </c>
      <c r="O9" s="24">
        <f>IF(E9="","",IFERROR(VLOOKUP(E9,'Serviços'!$A$5:$F$104,5,FALSE),""))</f>
        <v/>
      </c>
      <c r="P9" s="24">
        <f>IF(OR(N9="",O9="",NOT(ISNUMBER(N9)),NOT(ISNUMBER(O9))),"",N9*O9)</f>
        <v/>
      </c>
      <c r="Q9" s="19" t="inlineStr">
        <is>
          <t>Planejado</t>
        </is>
      </c>
      <c r="R9" s="10">
        <f>IF(A9="","",IF(OR(B9="",C9="",E9="",G9="",H9="",I9="",Q9=""),"Conferir campos",IF(OR(D9="Conferir código",F9="Conferir código"),"Conferir códigos",IF(OR(NOT(ISNUMBER(G9)),NOT(ISNUMBER(H9)),NOT(ISNUMBER(I9)),NOT(ISNUMBER(J9)),NOT(ISNUMBER(K9)),NOT(ISNUMBER(O9))),"Conferir quantidades",IF(OR(G9&lt;1,G9&gt;'Parâmetros'!$B$5,H9&lt;=0,H9&gt;'Parâmetros'!$B$6,I9&lt;0,I9&gt;'Parâmetros'!$B$7),"Conferir limites",IF(IFERROR(VLOOKUP(C9,'Parâmetros'!$D$5:$H$104,5,FALSE),"Inativo")&lt;&gt;"Ativo","Conferir profissional",IF(IFERROR(VLOOKUP(E9,'Serviços'!$A$5:$F$104,6,FALSE),"Inativo")&lt;&gt;"Ativo","Conferir serviço",IF(Q9="Em conferência","Conferir premissas",IF(Q9="Inativo","Não considerar",IF(Q9="Rascunho","Aguardar planejamento",IF(Q9="Planejado","OK","Conferir status")))))))))))</f>
        <v/>
      </c>
    </row>
    <row r="10">
      <c r="A10" s="17" t="inlineStr">
        <is>
          <t>CAP-006</t>
        </is>
      </c>
      <c r="B10" s="18" t="n">
        <v>46266</v>
      </c>
      <c r="C10" s="19" t="inlineStr">
        <is>
          <t>PF006</t>
        </is>
      </c>
      <c r="D10" s="12">
        <f>IF(C10="","",IFERROR(VLOOKUP(C10,'Parâmetros'!$D$5:$H$104,2,FALSE),"Conferir código"))</f>
        <v/>
      </c>
      <c r="E10" s="19" t="inlineStr">
        <is>
          <t>SRV006</t>
        </is>
      </c>
      <c r="F10" s="12">
        <f>IF(E10="","",IFERROR(VLOOKUP(E10,'Serviços'!$A$5:$F$104,2,FALSE),"Conferir código"))</f>
        <v/>
      </c>
      <c r="G10" s="20" t="n">
        <v>23</v>
      </c>
      <c r="H10" s="21" t="n">
        <v>7</v>
      </c>
      <c r="I10" s="35" t="n">
        <v>0.8</v>
      </c>
      <c r="J10" s="25">
        <f>IF(E10="","",IFERROR(VLOOKUP(E10,'Serviços'!$A$5:$F$104,3,FALSE),""))</f>
        <v/>
      </c>
      <c r="K10" s="25">
        <f>IF(E10="","",IFERROR(VLOOKUP(E10,'Serviços'!$A$5:$F$104,4,FALSE),""))</f>
        <v/>
      </c>
      <c r="L10" s="25">
        <f>IF(OR(A10="",B10="",C10="",E10="",G10="",H10="",I10="",NOT(ISNUMBER(G10)),NOT(ISNUMBER(H10)),NOT(ISNUMBER(I10)),NOT(ISNUMBER(J10)),NOT(ISNUMBER(K10))),"",G10*H10*60*I10)</f>
        <v/>
      </c>
      <c r="M10" s="25">
        <f>IF(OR(L10="",NOT(ISNUMBER(L10)),NOT(ISNUMBER(J10)),NOT(ISNUMBER(K10))),"",IFERROR(INT(L10/(J10+K10)),""))</f>
        <v/>
      </c>
      <c r="N10" s="25">
        <f>IF(OR(A10="",M10="",Q10&lt;&gt;"Planejado",R10&lt;&gt;"OK"),"",M10)</f>
        <v/>
      </c>
      <c r="O10" s="26">
        <f>IF(E10="","",IFERROR(VLOOKUP(E10,'Serviços'!$A$5:$F$104,5,FALSE),""))</f>
        <v/>
      </c>
      <c r="P10" s="26">
        <f>IF(OR(N10="",O10="",NOT(ISNUMBER(N10)),NOT(ISNUMBER(O10))),"",N10*O10)</f>
        <v/>
      </c>
      <c r="Q10" s="19" t="inlineStr">
        <is>
          <t>Planejado</t>
        </is>
      </c>
      <c r="R10" s="12">
        <f>IF(A10="","",IF(OR(B10="",C10="",E10="",G10="",H10="",I10="",Q10=""),"Conferir campos",IF(OR(D10="Conferir código",F10="Conferir código"),"Conferir códigos",IF(OR(NOT(ISNUMBER(G10)),NOT(ISNUMBER(H10)),NOT(ISNUMBER(I10)),NOT(ISNUMBER(J10)),NOT(ISNUMBER(K10)),NOT(ISNUMBER(O10))),"Conferir quantidades",IF(OR(G10&lt;1,G10&gt;'Parâmetros'!$B$5,H10&lt;=0,H10&gt;'Parâmetros'!$B$6,I10&lt;0,I10&gt;'Parâmetros'!$B$7),"Conferir limites",IF(IFERROR(VLOOKUP(C10,'Parâmetros'!$D$5:$H$104,5,FALSE),"Inativo")&lt;&gt;"Ativo","Conferir profissional",IF(IFERROR(VLOOKUP(E10,'Serviços'!$A$5:$F$104,6,FALSE),"Inativo")&lt;&gt;"Ativo","Conferir serviço",IF(Q10="Em conferência","Conferir premissas",IF(Q10="Inativo","Não considerar",IF(Q10="Rascunho","Aguardar planejamento",IF(Q10="Planejado","OK","Conferir status")))))))))))</f>
        <v/>
      </c>
    </row>
    <row r="11">
      <c r="A11" s="17" t="inlineStr">
        <is>
          <t>CAP-007</t>
        </is>
      </c>
      <c r="B11" s="18" t="n">
        <v>46266</v>
      </c>
      <c r="C11" s="19" t="inlineStr">
        <is>
          <t>PF007</t>
        </is>
      </c>
      <c r="D11" s="10">
        <f>IF(C11="","",IFERROR(VLOOKUP(C11,'Parâmetros'!$D$5:$H$104,2,FALSE),"Conferir código"))</f>
        <v/>
      </c>
      <c r="E11" s="19" t="inlineStr">
        <is>
          <t>SRV007</t>
        </is>
      </c>
      <c r="F11" s="10">
        <f>IF(E11="","",IFERROR(VLOOKUP(E11,'Serviços'!$A$5:$F$104,2,FALSE),"Conferir código"))</f>
        <v/>
      </c>
      <c r="G11" s="20" t="n">
        <v>20</v>
      </c>
      <c r="H11" s="21" t="n">
        <v>6</v>
      </c>
      <c r="I11" s="35" t="n">
        <v>0.7</v>
      </c>
      <c r="J11" s="23">
        <f>IF(E11="","",IFERROR(VLOOKUP(E11,'Serviços'!$A$5:$F$104,3,FALSE),""))</f>
        <v/>
      </c>
      <c r="K11" s="23">
        <f>IF(E11="","",IFERROR(VLOOKUP(E11,'Serviços'!$A$5:$F$104,4,FALSE),""))</f>
        <v/>
      </c>
      <c r="L11" s="23">
        <f>IF(OR(A11="",B11="",C11="",E11="",G11="",H11="",I11="",NOT(ISNUMBER(G11)),NOT(ISNUMBER(H11)),NOT(ISNUMBER(I11)),NOT(ISNUMBER(J11)),NOT(ISNUMBER(K11))),"",G11*H11*60*I11)</f>
        <v/>
      </c>
      <c r="M11" s="23">
        <f>IF(OR(L11="",NOT(ISNUMBER(L11)),NOT(ISNUMBER(J11)),NOT(ISNUMBER(K11))),"",IFERROR(INT(L11/(J11+K11)),""))</f>
        <v/>
      </c>
      <c r="N11" s="23">
        <f>IF(OR(A11="",M11="",Q11&lt;&gt;"Planejado",R11&lt;&gt;"OK"),"",M11)</f>
        <v/>
      </c>
      <c r="O11" s="24">
        <f>IF(E11="","",IFERROR(VLOOKUP(E11,'Serviços'!$A$5:$F$104,5,FALSE),""))</f>
        <v/>
      </c>
      <c r="P11" s="24">
        <f>IF(OR(N11="",O11="",NOT(ISNUMBER(N11)),NOT(ISNUMBER(O11))),"",N11*O11)</f>
        <v/>
      </c>
      <c r="Q11" s="19" t="inlineStr">
        <is>
          <t>Rascunho</t>
        </is>
      </c>
      <c r="R11" s="10">
        <f>IF(A11="","",IF(OR(B11="",C11="",E11="",G11="",H11="",I11="",Q11=""),"Conferir campos",IF(OR(D11="Conferir código",F11="Conferir código"),"Conferir códigos",IF(OR(NOT(ISNUMBER(G11)),NOT(ISNUMBER(H11)),NOT(ISNUMBER(I11)),NOT(ISNUMBER(J11)),NOT(ISNUMBER(K11)),NOT(ISNUMBER(O11))),"Conferir quantidades",IF(OR(G11&lt;1,G11&gt;'Parâmetros'!$B$5,H11&lt;=0,H11&gt;'Parâmetros'!$B$6,I11&lt;0,I11&gt;'Parâmetros'!$B$7),"Conferir limites",IF(IFERROR(VLOOKUP(C11,'Parâmetros'!$D$5:$H$104,5,FALSE),"Inativo")&lt;&gt;"Ativo","Conferir profissional",IF(IFERROR(VLOOKUP(E11,'Serviços'!$A$5:$F$104,6,FALSE),"Inativo")&lt;&gt;"Ativo","Conferir serviço",IF(Q11="Em conferência","Conferir premissas",IF(Q11="Inativo","Não considerar",IF(Q11="Rascunho","Aguardar planejamento",IF(Q11="Planejado","OK","Conferir status")))))))))))</f>
        <v/>
      </c>
    </row>
    <row r="12">
      <c r="A12" s="17" t="inlineStr">
        <is>
          <t>CAP-008</t>
        </is>
      </c>
      <c r="B12" s="18" t="n">
        <v>46266</v>
      </c>
      <c r="C12" s="19" t="inlineStr">
        <is>
          <t>PF008</t>
        </is>
      </c>
      <c r="D12" s="12">
        <f>IF(C12="","",IFERROR(VLOOKUP(C12,'Parâmetros'!$D$5:$H$104,2,FALSE),"Conferir código"))</f>
        <v/>
      </c>
      <c r="E12" s="19" t="inlineStr">
        <is>
          <t>SRV008</t>
        </is>
      </c>
      <c r="F12" s="12">
        <f>IF(E12="","",IFERROR(VLOOKUP(E12,'Serviços'!$A$5:$F$104,2,FALSE),"Conferir código"))</f>
        <v/>
      </c>
      <c r="G12" s="20" t="n">
        <v>22</v>
      </c>
      <c r="H12" s="21" t="n">
        <v>8</v>
      </c>
      <c r="I12" s="35" t="n">
        <v>0.75</v>
      </c>
      <c r="J12" s="25">
        <f>IF(E12="","",IFERROR(VLOOKUP(E12,'Serviços'!$A$5:$F$104,3,FALSE),""))</f>
        <v/>
      </c>
      <c r="K12" s="25">
        <f>IF(E12="","",IFERROR(VLOOKUP(E12,'Serviços'!$A$5:$F$104,4,FALSE),""))</f>
        <v/>
      </c>
      <c r="L12" s="25">
        <f>IF(OR(A12="",B12="",C12="",E12="",G12="",H12="",I12="",NOT(ISNUMBER(G12)),NOT(ISNUMBER(H12)),NOT(ISNUMBER(I12)),NOT(ISNUMBER(J12)),NOT(ISNUMBER(K12))),"",G12*H12*60*I12)</f>
        <v/>
      </c>
      <c r="M12" s="25">
        <f>IF(OR(L12="",NOT(ISNUMBER(L12)),NOT(ISNUMBER(J12)),NOT(ISNUMBER(K12))),"",IFERROR(INT(L12/(J12+K12)),""))</f>
        <v/>
      </c>
      <c r="N12" s="25">
        <f>IF(OR(A12="",M12="",Q12&lt;&gt;"Planejado",R12&lt;&gt;"OK"),"",M12)</f>
        <v/>
      </c>
      <c r="O12" s="26">
        <f>IF(E12="","",IFERROR(VLOOKUP(E12,'Serviços'!$A$5:$F$104,5,FALSE),""))</f>
        <v/>
      </c>
      <c r="P12" s="26">
        <f>IF(OR(N12="",O12="",NOT(ISNUMBER(N12)),NOT(ISNUMBER(O12))),"",N12*O12)</f>
        <v/>
      </c>
      <c r="Q12" s="19" t="inlineStr">
        <is>
          <t>Planejado</t>
        </is>
      </c>
      <c r="R12" s="12">
        <f>IF(A12="","",IF(OR(B12="",C12="",E12="",G12="",H12="",I12="",Q12=""),"Conferir campos",IF(OR(D12="Conferir código",F12="Conferir código"),"Conferir códigos",IF(OR(NOT(ISNUMBER(G12)),NOT(ISNUMBER(H12)),NOT(ISNUMBER(I12)),NOT(ISNUMBER(J12)),NOT(ISNUMBER(K12)),NOT(ISNUMBER(O12))),"Conferir quantidades",IF(OR(G12&lt;1,G12&gt;'Parâmetros'!$B$5,H12&lt;=0,H12&gt;'Parâmetros'!$B$6,I12&lt;0,I12&gt;'Parâmetros'!$B$7),"Conferir limites",IF(IFERROR(VLOOKUP(C12,'Parâmetros'!$D$5:$H$104,5,FALSE),"Inativo")&lt;&gt;"Ativo","Conferir profissional",IF(IFERROR(VLOOKUP(E12,'Serviços'!$A$5:$F$104,6,FALSE),"Inativo")&lt;&gt;"Ativo","Conferir serviço",IF(Q12="Em conferência","Conferir premissas",IF(Q12="Inativo","Não considerar",IF(Q12="Rascunho","Aguardar planejamento",IF(Q12="Planejado","OK","Conferir status")))))))))))</f>
        <v/>
      </c>
    </row>
    <row r="13">
      <c r="A13" s="17" t="inlineStr">
        <is>
          <t>CAP-009</t>
        </is>
      </c>
      <c r="B13" s="18" t="n">
        <v>46296</v>
      </c>
      <c r="C13" s="19" t="inlineStr">
        <is>
          <t>PF009</t>
        </is>
      </c>
      <c r="D13" s="10">
        <f>IF(C13="","",IFERROR(VLOOKUP(C13,'Parâmetros'!$D$5:$H$104,2,FALSE),"Conferir código"))</f>
        <v/>
      </c>
      <c r="E13" s="19" t="inlineStr">
        <is>
          <t>SRV009</t>
        </is>
      </c>
      <c r="F13" s="10">
        <f>IF(E13="","",IFERROR(VLOOKUP(E13,'Serviços'!$A$5:$F$104,2,FALSE),"Conferir código"))</f>
        <v/>
      </c>
      <c r="G13" s="20" t="n">
        <v>22</v>
      </c>
      <c r="H13" s="21" t="n">
        <v>8</v>
      </c>
      <c r="I13" s="35" t="n">
        <v>0.8</v>
      </c>
      <c r="J13" s="23">
        <f>IF(E13="","",IFERROR(VLOOKUP(E13,'Serviços'!$A$5:$F$104,3,FALSE),""))</f>
        <v/>
      </c>
      <c r="K13" s="23">
        <f>IF(E13="","",IFERROR(VLOOKUP(E13,'Serviços'!$A$5:$F$104,4,FALSE),""))</f>
        <v/>
      </c>
      <c r="L13" s="23">
        <f>IF(OR(A13="",B13="",C13="",E13="",G13="",H13="",I13="",NOT(ISNUMBER(G13)),NOT(ISNUMBER(H13)),NOT(ISNUMBER(I13)),NOT(ISNUMBER(J13)),NOT(ISNUMBER(K13))),"",G13*H13*60*I13)</f>
        <v/>
      </c>
      <c r="M13" s="23">
        <f>IF(OR(L13="",NOT(ISNUMBER(L13)),NOT(ISNUMBER(J13)),NOT(ISNUMBER(K13))),"",IFERROR(INT(L13/(J13+K13)),""))</f>
        <v/>
      </c>
      <c r="N13" s="23">
        <f>IF(OR(A13="",M13="",Q13&lt;&gt;"Planejado",R13&lt;&gt;"OK"),"",M13)</f>
        <v/>
      </c>
      <c r="O13" s="24">
        <f>IF(E13="","",IFERROR(VLOOKUP(E13,'Serviços'!$A$5:$F$104,5,FALSE),""))</f>
        <v/>
      </c>
      <c r="P13" s="24">
        <f>IF(OR(N13="",O13="",NOT(ISNUMBER(N13)),NOT(ISNUMBER(O13))),"",N13*O13)</f>
        <v/>
      </c>
      <c r="Q13" s="19" t="inlineStr">
        <is>
          <t>Planejado</t>
        </is>
      </c>
      <c r="R13" s="10">
        <f>IF(A13="","",IF(OR(B13="",C13="",E13="",G13="",H13="",I13="",Q13=""),"Conferir campos",IF(OR(D13="Conferir código",F13="Conferir código"),"Conferir códigos",IF(OR(NOT(ISNUMBER(G13)),NOT(ISNUMBER(H13)),NOT(ISNUMBER(I13)),NOT(ISNUMBER(J13)),NOT(ISNUMBER(K13)),NOT(ISNUMBER(O13))),"Conferir quantidades",IF(OR(G13&lt;1,G13&gt;'Parâmetros'!$B$5,H13&lt;=0,H13&gt;'Parâmetros'!$B$6,I13&lt;0,I13&gt;'Parâmetros'!$B$7),"Conferir limites",IF(IFERROR(VLOOKUP(C13,'Parâmetros'!$D$5:$H$104,5,FALSE),"Inativo")&lt;&gt;"Ativo","Conferir profissional",IF(IFERROR(VLOOKUP(E13,'Serviços'!$A$5:$F$104,6,FALSE),"Inativo")&lt;&gt;"Ativo","Conferir serviço",IF(Q13="Em conferência","Conferir premissas",IF(Q13="Inativo","Não considerar",IF(Q13="Rascunho","Aguardar planejamento",IF(Q13="Planejado","OK","Conferir status")))))))))))</f>
        <v/>
      </c>
    </row>
    <row r="14">
      <c r="A14" s="17" t="inlineStr">
        <is>
          <t>CAP-010</t>
        </is>
      </c>
      <c r="B14" s="18" t="n">
        <v>46296</v>
      </c>
      <c r="C14" s="19" t="inlineStr">
        <is>
          <t>PF010</t>
        </is>
      </c>
      <c r="D14" s="12">
        <f>IF(C14="","",IFERROR(VLOOKUP(C14,'Parâmetros'!$D$5:$H$104,2,FALSE),"Conferir código"))</f>
        <v/>
      </c>
      <c r="E14" s="19" t="inlineStr">
        <is>
          <t>SRV010</t>
        </is>
      </c>
      <c r="F14" s="12">
        <f>IF(E14="","",IFERROR(VLOOKUP(E14,'Serviços'!$A$5:$F$104,2,FALSE),"Conferir código"))</f>
        <v/>
      </c>
      <c r="G14" s="20" t="n">
        <v>20</v>
      </c>
      <c r="H14" s="21" t="n">
        <v>6</v>
      </c>
      <c r="I14" s="35" t="n">
        <v>0.7</v>
      </c>
      <c r="J14" s="25">
        <f>IF(E14="","",IFERROR(VLOOKUP(E14,'Serviços'!$A$5:$F$104,3,FALSE),""))</f>
        <v/>
      </c>
      <c r="K14" s="25">
        <f>IF(E14="","",IFERROR(VLOOKUP(E14,'Serviços'!$A$5:$F$104,4,FALSE),""))</f>
        <v/>
      </c>
      <c r="L14" s="25">
        <f>IF(OR(A14="",B14="",C14="",E14="",G14="",H14="",I14="",NOT(ISNUMBER(G14)),NOT(ISNUMBER(H14)),NOT(ISNUMBER(I14)),NOT(ISNUMBER(J14)),NOT(ISNUMBER(K14))),"",G14*H14*60*I14)</f>
        <v/>
      </c>
      <c r="M14" s="25">
        <f>IF(OR(L14="",NOT(ISNUMBER(L14)),NOT(ISNUMBER(J14)),NOT(ISNUMBER(K14))),"",IFERROR(INT(L14/(J14+K14)),""))</f>
        <v/>
      </c>
      <c r="N14" s="25">
        <f>IF(OR(A14="",M14="",Q14&lt;&gt;"Planejado",R14&lt;&gt;"OK"),"",M14)</f>
        <v/>
      </c>
      <c r="O14" s="26">
        <f>IF(E14="","",IFERROR(VLOOKUP(E14,'Serviços'!$A$5:$F$104,5,FALSE),""))</f>
        <v/>
      </c>
      <c r="P14" s="26">
        <f>IF(OR(N14="",O14="",NOT(ISNUMBER(N14)),NOT(ISNUMBER(O14))),"",N14*O14)</f>
        <v/>
      </c>
      <c r="Q14" s="19" t="inlineStr">
        <is>
          <t>Inativo</t>
        </is>
      </c>
      <c r="R14" s="12">
        <f>IF(A14="","",IF(OR(B14="",C14="",E14="",G14="",H14="",I14="",Q14=""),"Conferir campos",IF(OR(D14="Conferir código",F14="Conferir código"),"Conferir códigos",IF(OR(NOT(ISNUMBER(G14)),NOT(ISNUMBER(H14)),NOT(ISNUMBER(I14)),NOT(ISNUMBER(J14)),NOT(ISNUMBER(K14)),NOT(ISNUMBER(O14))),"Conferir quantidades",IF(OR(G14&lt;1,G14&gt;'Parâmetros'!$B$5,H14&lt;=0,H14&gt;'Parâmetros'!$B$6,I14&lt;0,I14&gt;'Parâmetros'!$B$7),"Conferir limites",IF(IFERROR(VLOOKUP(C14,'Parâmetros'!$D$5:$H$104,5,FALSE),"Inativo")&lt;&gt;"Ativo","Conferir profissional",IF(IFERROR(VLOOKUP(E14,'Serviços'!$A$5:$F$104,6,FALSE),"Inativo")&lt;&gt;"Ativo","Conferir serviço",IF(Q14="Em conferência","Conferir premissas",IF(Q14="Inativo","Não considerar",IF(Q14="Rascunho","Aguardar planejamento",IF(Q14="Planejado","OK","Conferir status")))))))))))</f>
        <v/>
      </c>
    </row>
    <row r="15">
      <c r="A15" s="17" t="n"/>
      <c r="B15" s="18" t="n"/>
      <c r="C15" s="19" t="n"/>
      <c r="D15" s="10">
        <f>IF(C15="","",IFERROR(VLOOKUP(C15,'Parâmetros'!$D$5:$H$104,2,FALSE),"Conferir código"))</f>
        <v/>
      </c>
      <c r="E15" s="19" t="n"/>
      <c r="F15" s="10">
        <f>IF(E15="","",IFERROR(VLOOKUP(E15,'Serviços'!$A$5:$F$104,2,FALSE),"Conferir código"))</f>
        <v/>
      </c>
      <c r="G15" s="20" t="n"/>
      <c r="H15" s="21" t="n"/>
      <c r="I15" s="35" t="n"/>
      <c r="J15" s="23">
        <f>IF(E15="","",IFERROR(VLOOKUP(E15,'Serviços'!$A$5:$F$104,3,FALSE),""))</f>
        <v/>
      </c>
      <c r="K15" s="23">
        <f>IF(E15="","",IFERROR(VLOOKUP(E15,'Serviços'!$A$5:$F$104,4,FALSE),""))</f>
        <v/>
      </c>
      <c r="L15" s="23">
        <f>IF(OR(A15="",B15="",C15="",E15="",G15="",H15="",I15="",NOT(ISNUMBER(G15)),NOT(ISNUMBER(H15)),NOT(ISNUMBER(I15)),NOT(ISNUMBER(J15)),NOT(ISNUMBER(K15))),"",G15*H15*60*I15)</f>
        <v/>
      </c>
      <c r="M15" s="23">
        <f>IF(OR(L15="",NOT(ISNUMBER(L15)),NOT(ISNUMBER(J15)),NOT(ISNUMBER(K15))),"",IFERROR(INT(L15/(J15+K15)),""))</f>
        <v/>
      </c>
      <c r="N15" s="23">
        <f>IF(OR(A15="",M15="",Q15&lt;&gt;"Planejado",R15&lt;&gt;"OK"),"",M15)</f>
        <v/>
      </c>
      <c r="O15" s="24">
        <f>IF(E15="","",IFERROR(VLOOKUP(E15,'Serviços'!$A$5:$F$104,5,FALSE),""))</f>
        <v/>
      </c>
      <c r="P15" s="24">
        <f>IF(OR(N15="",O15="",NOT(ISNUMBER(N15)),NOT(ISNUMBER(O15))),"",N15*O15)</f>
        <v/>
      </c>
      <c r="Q15" s="19" t="n"/>
      <c r="R15" s="10">
        <f>IF(A15="","",IF(OR(B15="",C15="",E15="",G15="",H15="",I15="",Q15=""),"Conferir campos",IF(OR(D15="Conferir código",F15="Conferir código"),"Conferir códigos",IF(OR(NOT(ISNUMBER(G15)),NOT(ISNUMBER(H15)),NOT(ISNUMBER(I15)),NOT(ISNUMBER(J15)),NOT(ISNUMBER(K15)),NOT(ISNUMBER(O15))),"Conferir quantidades",IF(OR(G15&lt;1,G15&gt;'Parâmetros'!$B$5,H15&lt;=0,H15&gt;'Parâmetros'!$B$6,I15&lt;0,I15&gt;'Parâmetros'!$B$7),"Conferir limites",IF(IFERROR(VLOOKUP(C15,'Parâmetros'!$D$5:$H$104,5,FALSE),"Inativo")&lt;&gt;"Ativo","Conferir profissional",IF(IFERROR(VLOOKUP(E15,'Serviços'!$A$5:$F$104,6,FALSE),"Inativo")&lt;&gt;"Ativo","Conferir serviço",IF(Q15="Em conferência","Conferir premissas",IF(Q15="Inativo","Não considerar",IF(Q15="Rascunho","Aguardar planejamento",IF(Q15="Planejado","OK","Conferir status")))))))))))</f>
        <v/>
      </c>
    </row>
    <row r="16">
      <c r="A16" s="17" t="n"/>
      <c r="B16" s="18" t="n"/>
      <c r="C16" s="19" t="n"/>
      <c r="D16" s="12">
        <f>IF(C16="","",IFERROR(VLOOKUP(C16,'Parâmetros'!$D$5:$H$104,2,FALSE),"Conferir código"))</f>
        <v/>
      </c>
      <c r="E16" s="19" t="n"/>
      <c r="F16" s="12">
        <f>IF(E16="","",IFERROR(VLOOKUP(E16,'Serviços'!$A$5:$F$104,2,FALSE),"Conferir código"))</f>
        <v/>
      </c>
      <c r="G16" s="20" t="n"/>
      <c r="H16" s="21" t="n"/>
      <c r="I16" s="35" t="n"/>
      <c r="J16" s="25">
        <f>IF(E16="","",IFERROR(VLOOKUP(E16,'Serviços'!$A$5:$F$104,3,FALSE),""))</f>
        <v/>
      </c>
      <c r="K16" s="25">
        <f>IF(E16="","",IFERROR(VLOOKUP(E16,'Serviços'!$A$5:$F$104,4,FALSE),""))</f>
        <v/>
      </c>
      <c r="L16" s="25">
        <f>IF(OR(A16="",B16="",C16="",E16="",G16="",H16="",I16="",NOT(ISNUMBER(G16)),NOT(ISNUMBER(H16)),NOT(ISNUMBER(I16)),NOT(ISNUMBER(J16)),NOT(ISNUMBER(K16))),"",G16*H16*60*I16)</f>
        <v/>
      </c>
      <c r="M16" s="25">
        <f>IF(OR(L16="",NOT(ISNUMBER(L16)),NOT(ISNUMBER(J16)),NOT(ISNUMBER(K16))),"",IFERROR(INT(L16/(J16+K16)),""))</f>
        <v/>
      </c>
      <c r="N16" s="25">
        <f>IF(OR(A16="",M16="",Q16&lt;&gt;"Planejado",R16&lt;&gt;"OK"),"",M16)</f>
        <v/>
      </c>
      <c r="O16" s="26">
        <f>IF(E16="","",IFERROR(VLOOKUP(E16,'Serviços'!$A$5:$F$104,5,FALSE),""))</f>
        <v/>
      </c>
      <c r="P16" s="26">
        <f>IF(OR(N16="",O16="",NOT(ISNUMBER(N16)),NOT(ISNUMBER(O16))),"",N16*O16)</f>
        <v/>
      </c>
      <c r="Q16" s="19" t="n"/>
      <c r="R16" s="12">
        <f>IF(A16="","",IF(OR(B16="",C16="",E16="",G16="",H16="",I16="",Q16=""),"Conferir campos",IF(OR(D16="Conferir código",F16="Conferir código"),"Conferir códigos",IF(OR(NOT(ISNUMBER(G16)),NOT(ISNUMBER(H16)),NOT(ISNUMBER(I16)),NOT(ISNUMBER(J16)),NOT(ISNUMBER(K16)),NOT(ISNUMBER(O16))),"Conferir quantidades",IF(OR(G16&lt;1,G16&gt;'Parâmetros'!$B$5,H16&lt;=0,H16&gt;'Parâmetros'!$B$6,I16&lt;0,I16&gt;'Parâmetros'!$B$7),"Conferir limites",IF(IFERROR(VLOOKUP(C16,'Parâmetros'!$D$5:$H$104,5,FALSE),"Inativo")&lt;&gt;"Ativo","Conferir profissional",IF(IFERROR(VLOOKUP(E16,'Serviços'!$A$5:$F$104,6,FALSE),"Inativo")&lt;&gt;"Ativo","Conferir serviço",IF(Q16="Em conferência","Conferir premissas",IF(Q16="Inativo","Não considerar",IF(Q16="Rascunho","Aguardar planejamento",IF(Q16="Planejado","OK","Conferir status")))))))))))</f>
        <v/>
      </c>
    </row>
    <row r="17">
      <c r="A17" s="17" t="n"/>
      <c r="B17" s="18" t="n"/>
      <c r="C17" s="19" t="n"/>
      <c r="D17" s="10">
        <f>IF(C17="","",IFERROR(VLOOKUP(C17,'Parâmetros'!$D$5:$H$104,2,FALSE),"Conferir código"))</f>
        <v/>
      </c>
      <c r="E17" s="19" t="n"/>
      <c r="F17" s="10">
        <f>IF(E17="","",IFERROR(VLOOKUP(E17,'Serviços'!$A$5:$F$104,2,FALSE),"Conferir código"))</f>
        <v/>
      </c>
      <c r="G17" s="20" t="n"/>
      <c r="H17" s="21" t="n"/>
      <c r="I17" s="35" t="n"/>
      <c r="J17" s="23">
        <f>IF(E17="","",IFERROR(VLOOKUP(E17,'Serviços'!$A$5:$F$104,3,FALSE),""))</f>
        <v/>
      </c>
      <c r="K17" s="23">
        <f>IF(E17="","",IFERROR(VLOOKUP(E17,'Serviços'!$A$5:$F$104,4,FALSE),""))</f>
        <v/>
      </c>
      <c r="L17" s="23">
        <f>IF(OR(A17="",B17="",C17="",E17="",G17="",H17="",I17="",NOT(ISNUMBER(G17)),NOT(ISNUMBER(H17)),NOT(ISNUMBER(I17)),NOT(ISNUMBER(J17)),NOT(ISNUMBER(K17))),"",G17*H17*60*I17)</f>
        <v/>
      </c>
      <c r="M17" s="23">
        <f>IF(OR(L17="",NOT(ISNUMBER(L17)),NOT(ISNUMBER(J17)),NOT(ISNUMBER(K17))),"",IFERROR(INT(L17/(J17+K17)),""))</f>
        <v/>
      </c>
      <c r="N17" s="23">
        <f>IF(OR(A17="",M17="",Q17&lt;&gt;"Planejado",R17&lt;&gt;"OK"),"",M17)</f>
        <v/>
      </c>
      <c r="O17" s="24">
        <f>IF(E17="","",IFERROR(VLOOKUP(E17,'Serviços'!$A$5:$F$104,5,FALSE),""))</f>
        <v/>
      </c>
      <c r="P17" s="24">
        <f>IF(OR(N17="",O17="",NOT(ISNUMBER(N17)),NOT(ISNUMBER(O17))),"",N17*O17)</f>
        <v/>
      </c>
      <c r="Q17" s="19" t="n"/>
      <c r="R17" s="10">
        <f>IF(A17="","",IF(OR(B17="",C17="",E17="",G17="",H17="",I17="",Q17=""),"Conferir campos",IF(OR(D17="Conferir código",F17="Conferir código"),"Conferir códigos",IF(OR(NOT(ISNUMBER(G17)),NOT(ISNUMBER(H17)),NOT(ISNUMBER(I17)),NOT(ISNUMBER(J17)),NOT(ISNUMBER(K17)),NOT(ISNUMBER(O17))),"Conferir quantidades",IF(OR(G17&lt;1,G17&gt;'Parâmetros'!$B$5,H17&lt;=0,H17&gt;'Parâmetros'!$B$6,I17&lt;0,I17&gt;'Parâmetros'!$B$7),"Conferir limites",IF(IFERROR(VLOOKUP(C17,'Parâmetros'!$D$5:$H$104,5,FALSE),"Inativo")&lt;&gt;"Ativo","Conferir profissional",IF(IFERROR(VLOOKUP(E17,'Serviços'!$A$5:$F$104,6,FALSE),"Inativo")&lt;&gt;"Ativo","Conferir serviço",IF(Q17="Em conferência","Conferir premissas",IF(Q17="Inativo","Não considerar",IF(Q17="Rascunho","Aguardar planejamento",IF(Q17="Planejado","OK","Conferir status")))))))))))</f>
        <v/>
      </c>
    </row>
    <row r="18">
      <c r="A18" s="17" t="n"/>
      <c r="B18" s="18" t="n"/>
      <c r="C18" s="19" t="n"/>
      <c r="D18" s="12">
        <f>IF(C18="","",IFERROR(VLOOKUP(C18,'Parâmetros'!$D$5:$H$104,2,FALSE),"Conferir código"))</f>
        <v/>
      </c>
      <c r="E18" s="19" t="n"/>
      <c r="F18" s="12">
        <f>IF(E18="","",IFERROR(VLOOKUP(E18,'Serviços'!$A$5:$F$104,2,FALSE),"Conferir código"))</f>
        <v/>
      </c>
      <c r="G18" s="20" t="n"/>
      <c r="H18" s="21" t="n"/>
      <c r="I18" s="35" t="n"/>
      <c r="J18" s="25">
        <f>IF(E18="","",IFERROR(VLOOKUP(E18,'Serviços'!$A$5:$F$104,3,FALSE),""))</f>
        <v/>
      </c>
      <c r="K18" s="25">
        <f>IF(E18="","",IFERROR(VLOOKUP(E18,'Serviços'!$A$5:$F$104,4,FALSE),""))</f>
        <v/>
      </c>
      <c r="L18" s="25">
        <f>IF(OR(A18="",B18="",C18="",E18="",G18="",H18="",I18="",NOT(ISNUMBER(G18)),NOT(ISNUMBER(H18)),NOT(ISNUMBER(I18)),NOT(ISNUMBER(J18)),NOT(ISNUMBER(K18))),"",G18*H18*60*I18)</f>
        <v/>
      </c>
      <c r="M18" s="25">
        <f>IF(OR(L18="",NOT(ISNUMBER(L18)),NOT(ISNUMBER(J18)),NOT(ISNUMBER(K18))),"",IFERROR(INT(L18/(J18+K18)),""))</f>
        <v/>
      </c>
      <c r="N18" s="25">
        <f>IF(OR(A18="",M18="",Q18&lt;&gt;"Planejado",R18&lt;&gt;"OK"),"",M18)</f>
        <v/>
      </c>
      <c r="O18" s="26">
        <f>IF(E18="","",IFERROR(VLOOKUP(E18,'Serviços'!$A$5:$F$104,5,FALSE),""))</f>
        <v/>
      </c>
      <c r="P18" s="26">
        <f>IF(OR(N18="",O18="",NOT(ISNUMBER(N18)),NOT(ISNUMBER(O18))),"",N18*O18)</f>
        <v/>
      </c>
      <c r="Q18" s="19" t="n"/>
      <c r="R18" s="12">
        <f>IF(A18="","",IF(OR(B18="",C18="",E18="",G18="",H18="",I18="",Q18=""),"Conferir campos",IF(OR(D18="Conferir código",F18="Conferir código"),"Conferir códigos",IF(OR(NOT(ISNUMBER(G18)),NOT(ISNUMBER(H18)),NOT(ISNUMBER(I18)),NOT(ISNUMBER(J18)),NOT(ISNUMBER(K18)),NOT(ISNUMBER(O18))),"Conferir quantidades",IF(OR(G18&lt;1,G18&gt;'Parâmetros'!$B$5,H18&lt;=0,H18&gt;'Parâmetros'!$B$6,I18&lt;0,I18&gt;'Parâmetros'!$B$7),"Conferir limites",IF(IFERROR(VLOOKUP(C18,'Parâmetros'!$D$5:$H$104,5,FALSE),"Inativo")&lt;&gt;"Ativo","Conferir profissional",IF(IFERROR(VLOOKUP(E18,'Serviços'!$A$5:$F$104,6,FALSE),"Inativo")&lt;&gt;"Ativo","Conferir serviço",IF(Q18="Em conferência","Conferir premissas",IF(Q18="Inativo","Não considerar",IF(Q18="Rascunho","Aguardar planejamento",IF(Q18="Planejado","OK","Conferir status")))))))))))</f>
        <v/>
      </c>
    </row>
    <row r="19">
      <c r="A19" s="17" t="n"/>
      <c r="B19" s="18" t="n"/>
      <c r="C19" s="19" t="n"/>
      <c r="D19" s="10">
        <f>IF(C19="","",IFERROR(VLOOKUP(C19,'Parâmetros'!$D$5:$H$104,2,FALSE),"Conferir código"))</f>
        <v/>
      </c>
      <c r="E19" s="19" t="n"/>
      <c r="F19" s="10">
        <f>IF(E19="","",IFERROR(VLOOKUP(E19,'Serviços'!$A$5:$F$104,2,FALSE),"Conferir código"))</f>
        <v/>
      </c>
      <c r="G19" s="20" t="n"/>
      <c r="H19" s="21" t="n"/>
      <c r="I19" s="35" t="n"/>
      <c r="J19" s="23">
        <f>IF(E19="","",IFERROR(VLOOKUP(E19,'Serviços'!$A$5:$F$104,3,FALSE),""))</f>
        <v/>
      </c>
      <c r="K19" s="23">
        <f>IF(E19="","",IFERROR(VLOOKUP(E19,'Serviços'!$A$5:$F$104,4,FALSE),""))</f>
        <v/>
      </c>
      <c r="L19" s="23">
        <f>IF(OR(A19="",B19="",C19="",E19="",G19="",H19="",I19="",NOT(ISNUMBER(G19)),NOT(ISNUMBER(H19)),NOT(ISNUMBER(I19)),NOT(ISNUMBER(J19)),NOT(ISNUMBER(K19))),"",G19*H19*60*I19)</f>
        <v/>
      </c>
      <c r="M19" s="23">
        <f>IF(OR(L19="",NOT(ISNUMBER(L19)),NOT(ISNUMBER(J19)),NOT(ISNUMBER(K19))),"",IFERROR(INT(L19/(J19+K19)),""))</f>
        <v/>
      </c>
      <c r="N19" s="23">
        <f>IF(OR(A19="",M19="",Q19&lt;&gt;"Planejado",R19&lt;&gt;"OK"),"",M19)</f>
        <v/>
      </c>
      <c r="O19" s="24">
        <f>IF(E19="","",IFERROR(VLOOKUP(E19,'Serviços'!$A$5:$F$104,5,FALSE),""))</f>
        <v/>
      </c>
      <c r="P19" s="24">
        <f>IF(OR(N19="",O19="",NOT(ISNUMBER(N19)),NOT(ISNUMBER(O19))),"",N19*O19)</f>
        <v/>
      </c>
      <c r="Q19" s="19" t="n"/>
      <c r="R19" s="10">
        <f>IF(A19="","",IF(OR(B19="",C19="",E19="",G19="",H19="",I19="",Q19=""),"Conferir campos",IF(OR(D19="Conferir código",F19="Conferir código"),"Conferir códigos",IF(OR(NOT(ISNUMBER(G19)),NOT(ISNUMBER(H19)),NOT(ISNUMBER(I19)),NOT(ISNUMBER(J19)),NOT(ISNUMBER(K19)),NOT(ISNUMBER(O19))),"Conferir quantidades",IF(OR(G19&lt;1,G19&gt;'Parâmetros'!$B$5,H19&lt;=0,H19&gt;'Parâmetros'!$B$6,I19&lt;0,I19&gt;'Parâmetros'!$B$7),"Conferir limites",IF(IFERROR(VLOOKUP(C19,'Parâmetros'!$D$5:$H$104,5,FALSE),"Inativo")&lt;&gt;"Ativo","Conferir profissional",IF(IFERROR(VLOOKUP(E19,'Serviços'!$A$5:$F$104,6,FALSE),"Inativo")&lt;&gt;"Ativo","Conferir serviço",IF(Q19="Em conferência","Conferir premissas",IF(Q19="Inativo","Não considerar",IF(Q19="Rascunho","Aguardar planejamento",IF(Q19="Planejado","OK","Conferir status")))))))))))</f>
        <v/>
      </c>
    </row>
    <row r="20">
      <c r="A20" s="17" t="n"/>
      <c r="B20" s="18" t="n"/>
      <c r="C20" s="19" t="n"/>
      <c r="D20" s="12">
        <f>IF(C20="","",IFERROR(VLOOKUP(C20,'Parâmetros'!$D$5:$H$104,2,FALSE),"Conferir código"))</f>
        <v/>
      </c>
      <c r="E20" s="19" t="n"/>
      <c r="F20" s="12">
        <f>IF(E20="","",IFERROR(VLOOKUP(E20,'Serviços'!$A$5:$F$104,2,FALSE),"Conferir código"))</f>
        <v/>
      </c>
      <c r="G20" s="20" t="n"/>
      <c r="H20" s="21" t="n"/>
      <c r="I20" s="35" t="n"/>
      <c r="J20" s="25">
        <f>IF(E20="","",IFERROR(VLOOKUP(E20,'Serviços'!$A$5:$F$104,3,FALSE),""))</f>
        <v/>
      </c>
      <c r="K20" s="25">
        <f>IF(E20="","",IFERROR(VLOOKUP(E20,'Serviços'!$A$5:$F$104,4,FALSE),""))</f>
        <v/>
      </c>
      <c r="L20" s="25">
        <f>IF(OR(A20="",B20="",C20="",E20="",G20="",H20="",I20="",NOT(ISNUMBER(G20)),NOT(ISNUMBER(H20)),NOT(ISNUMBER(I20)),NOT(ISNUMBER(J20)),NOT(ISNUMBER(K20))),"",G20*H20*60*I20)</f>
        <v/>
      </c>
      <c r="M20" s="25">
        <f>IF(OR(L20="",NOT(ISNUMBER(L20)),NOT(ISNUMBER(J20)),NOT(ISNUMBER(K20))),"",IFERROR(INT(L20/(J20+K20)),""))</f>
        <v/>
      </c>
      <c r="N20" s="25">
        <f>IF(OR(A20="",M20="",Q20&lt;&gt;"Planejado",R20&lt;&gt;"OK"),"",M20)</f>
        <v/>
      </c>
      <c r="O20" s="26">
        <f>IF(E20="","",IFERROR(VLOOKUP(E20,'Serviços'!$A$5:$F$104,5,FALSE),""))</f>
        <v/>
      </c>
      <c r="P20" s="26">
        <f>IF(OR(N20="",O20="",NOT(ISNUMBER(N20)),NOT(ISNUMBER(O20))),"",N20*O20)</f>
        <v/>
      </c>
      <c r="Q20" s="19" t="n"/>
      <c r="R20" s="12">
        <f>IF(A20="","",IF(OR(B20="",C20="",E20="",G20="",H20="",I20="",Q20=""),"Conferir campos",IF(OR(D20="Conferir código",F20="Conferir código"),"Conferir códigos",IF(OR(NOT(ISNUMBER(G20)),NOT(ISNUMBER(H20)),NOT(ISNUMBER(I20)),NOT(ISNUMBER(J20)),NOT(ISNUMBER(K20)),NOT(ISNUMBER(O20))),"Conferir quantidades",IF(OR(G20&lt;1,G20&gt;'Parâmetros'!$B$5,H20&lt;=0,H20&gt;'Parâmetros'!$B$6,I20&lt;0,I20&gt;'Parâmetros'!$B$7),"Conferir limites",IF(IFERROR(VLOOKUP(C20,'Parâmetros'!$D$5:$H$104,5,FALSE),"Inativo")&lt;&gt;"Ativo","Conferir profissional",IF(IFERROR(VLOOKUP(E20,'Serviços'!$A$5:$F$104,6,FALSE),"Inativo")&lt;&gt;"Ativo","Conferir serviço",IF(Q20="Em conferência","Conferir premissas",IF(Q20="Inativo","Não considerar",IF(Q20="Rascunho","Aguardar planejamento",IF(Q20="Planejado","OK","Conferir status")))))))))))</f>
        <v/>
      </c>
    </row>
    <row r="21">
      <c r="A21" s="17" t="n"/>
      <c r="B21" s="18" t="n"/>
      <c r="C21" s="19" t="n"/>
      <c r="D21" s="10">
        <f>IF(C21="","",IFERROR(VLOOKUP(C21,'Parâmetros'!$D$5:$H$104,2,FALSE),"Conferir código"))</f>
        <v/>
      </c>
      <c r="E21" s="19" t="n"/>
      <c r="F21" s="10">
        <f>IF(E21="","",IFERROR(VLOOKUP(E21,'Serviços'!$A$5:$F$104,2,FALSE),"Conferir código"))</f>
        <v/>
      </c>
      <c r="G21" s="20" t="n"/>
      <c r="H21" s="21" t="n"/>
      <c r="I21" s="35" t="n"/>
      <c r="J21" s="23">
        <f>IF(E21="","",IFERROR(VLOOKUP(E21,'Serviços'!$A$5:$F$104,3,FALSE),""))</f>
        <v/>
      </c>
      <c r="K21" s="23">
        <f>IF(E21="","",IFERROR(VLOOKUP(E21,'Serviços'!$A$5:$F$104,4,FALSE),""))</f>
        <v/>
      </c>
      <c r="L21" s="23">
        <f>IF(OR(A21="",B21="",C21="",E21="",G21="",H21="",I21="",NOT(ISNUMBER(G21)),NOT(ISNUMBER(H21)),NOT(ISNUMBER(I21)),NOT(ISNUMBER(J21)),NOT(ISNUMBER(K21))),"",G21*H21*60*I21)</f>
        <v/>
      </c>
      <c r="M21" s="23">
        <f>IF(OR(L21="",NOT(ISNUMBER(L21)),NOT(ISNUMBER(J21)),NOT(ISNUMBER(K21))),"",IFERROR(INT(L21/(J21+K21)),""))</f>
        <v/>
      </c>
      <c r="N21" s="23">
        <f>IF(OR(A21="",M21="",Q21&lt;&gt;"Planejado",R21&lt;&gt;"OK"),"",M21)</f>
        <v/>
      </c>
      <c r="O21" s="24">
        <f>IF(E21="","",IFERROR(VLOOKUP(E21,'Serviços'!$A$5:$F$104,5,FALSE),""))</f>
        <v/>
      </c>
      <c r="P21" s="24">
        <f>IF(OR(N21="",O21="",NOT(ISNUMBER(N21)),NOT(ISNUMBER(O21))),"",N21*O21)</f>
        <v/>
      </c>
      <c r="Q21" s="19" t="n"/>
      <c r="R21" s="10">
        <f>IF(A21="","",IF(OR(B21="",C21="",E21="",G21="",H21="",I21="",Q21=""),"Conferir campos",IF(OR(D21="Conferir código",F21="Conferir código"),"Conferir códigos",IF(OR(NOT(ISNUMBER(G21)),NOT(ISNUMBER(H21)),NOT(ISNUMBER(I21)),NOT(ISNUMBER(J21)),NOT(ISNUMBER(K21)),NOT(ISNUMBER(O21))),"Conferir quantidades",IF(OR(G21&lt;1,G21&gt;'Parâmetros'!$B$5,H21&lt;=0,H21&gt;'Parâmetros'!$B$6,I21&lt;0,I21&gt;'Parâmetros'!$B$7),"Conferir limites",IF(IFERROR(VLOOKUP(C21,'Parâmetros'!$D$5:$H$104,5,FALSE),"Inativo")&lt;&gt;"Ativo","Conferir profissional",IF(IFERROR(VLOOKUP(E21,'Serviços'!$A$5:$F$104,6,FALSE),"Inativo")&lt;&gt;"Ativo","Conferir serviço",IF(Q21="Em conferência","Conferir premissas",IF(Q21="Inativo","Não considerar",IF(Q21="Rascunho","Aguardar planejamento",IF(Q21="Planejado","OK","Conferir status")))))))))))</f>
        <v/>
      </c>
    </row>
    <row r="22">
      <c r="A22" s="17" t="n"/>
      <c r="B22" s="18" t="n"/>
      <c r="C22" s="19" t="n"/>
      <c r="D22" s="12">
        <f>IF(C22="","",IFERROR(VLOOKUP(C22,'Parâmetros'!$D$5:$H$104,2,FALSE),"Conferir código"))</f>
        <v/>
      </c>
      <c r="E22" s="19" t="n"/>
      <c r="F22" s="12">
        <f>IF(E22="","",IFERROR(VLOOKUP(E22,'Serviços'!$A$5:$F$104,2,FALSE),"Conferir código"))</f>
        <v/>
      </c>
      <c r="G22" s="20" t="n"/>
      <c r="H22" s="21" t="n"/>
      <c r="I22" s="35" t="n"/>
      <c r="J22" s="25">
        <f>IF(E22="","",IFERROR(VLOOKUP(E22,'Serviços'!$A$5:$F$104,3,FALSE),""))</f>
        <v/>
      </c>
      <c r="K22" s="25">
        <f>IF(E22="","",IFERROR(VLOOKUP(E22,'Serviços'!$A$5:$F$104,4,FALSE),""))</f>
        <v/>
      </c>
      <c r="L22" s="25">
        <f>IF(OR(A22="",B22="",C22="",E22="",G22="",H22="",I22="",NOT(ISNUMBER(G22)),NOT(ISNUMBER(H22)),NOT(ISNUMBER(I22)),NOT(ISNUMBER(J22)),NOT(ISNUMBER(K22))),"",G22*H22*60*I22)</f>
        <v/>
      </c>
      <c r="M22" s="25">
        <f>IF(OR(L22="",NOT(ISNUMBER(L22)),NOT(ISNUMBER(J22)),NOT(ISNUMBER(K22))),"",IFERROR(INT(L22/(J22+K22)),""))</f>
        <v/>
      </c>
      <c r="N22" s="25">
        <f>IF(OR(A22="",M22="",Q22&lt;&gt;"Planejado",R22&lt;&gt;"OK"),"",M22)</f>
        <v/>
      </c>
      <c r="O22" s="26">
        <f>IF(E22="","",IFERROR(VLOOKUP(E22,'Serviços'!$A$5:$F$104,5,FALSE),""))</f>
        <v/>
      </c>
      <c r="P22" s="26">
        <f>IF(OR(N22="",O22="",NOT(ISNUMBER(N22)),NOT(ISNUMBER(O22))),"",N22*O22)</f>
        <v/>
      </c>
      <c r="Q22" s="19" t="n"/>
      <c r="R22" s="12">
        <f>IF(A22="","",IF(OR(B22="",C22="",E22="",G22="",H22="",I22="",Q22=""),"Conferir campos",IF(OR(D22="Conferir código",F22="Conferir código"),"Conferir códigos",IF(OR(NOT(ISNUMBER(G22)),NOT(ISNUMBER(H22)),NOT(ISNUMBER(I22)),NOT(ISNUMBER(J22)),NOT(ISNUMBER(K22)),NOT(ISNUMBER(O22))),"Conferir quantidades",IF(OR(G22&lt;1,G22&gt;'Parâmetros'!$B$5,H22&lt;=0,H22&gt;'Parâmetros'!$B$6,I22&lt;0,I22&gt;'Parâmetros'!$B$7),"Conferir limites",IF(IFERROR(VLOOKUP(C22,'Parâmetros'!$D$5:$H$104,5,FALSE),"Inativo")&lt;&gt;"Ativo","Conferir profissional",IF(IFERROR(VLOOKUP(E22,'Serviços'!$A$5:$F$104,6,FALSE),"Inativo")&lt;&gt;"Ativo","Conferir serviço",IF(Q22="Em conferência","Conferir premissas",IF(Q22="Inativo","Não considerar",IF(Q22="Rascunho","Aguardar planejamento",IF(Q22="Planejado","OK","Conferir status")))))))))))</f>
        <v/>
      </c>
    </row>
    <row r="23">
      <c r="A23" s="17" t="n"/>
      <c r="B23" s="18" t="n"/>
      <c r="C23" s="19" t="n"/>
      <c r="D23" s="10">
        <f>IF(C23="","",IFERROR(VLOOKUP(C23,'Parâmetros'!$D$5:$H$104,2,FALSE),"Conferir código"))</f>
        <v/>
      </c>
      <c r="E23" s="19" t="n"/>
      <c r="F23" s="10">
        <f>IF(E23="","",IFERROR(VLOOKUP(E23,'Serviços'!$A$5:$F$104,2,FALSE),"Conferir código"))</f>
        <v/>
      </c>
      <c r="G23" s="20" t="n"/>
      <c r="H23" s="21" t="n"/>
      <c r="I23" s="35" t="n"/>
      <c r="J23" s="23">
        <f>IF(E23="","",IFERROR(VLOOKUP(E23,'Serviços'!$A$5:$F$104,3,FALSE),""))</f>
        <v/>
      </c>
      <c r="K23" s="23">
        <f>IF(E23="","",IFERROR(VLOOKUP(E23,'Serviços'!$A$5:$F$104,4,FALSE),""))</f>
        <v/>
      </c>
      <c r="L23" s="23">
        <f>IF(OR(A23="",B23="",C23="",E23="",G23="",H23="",I23="",NOT(ISNUMBER(G23)),NOT(ISNUMBER(H23)),NOT(ISNUMBER(I23)),NOT(ISNUMBER(J23)),NOT(ISNUMBER(K23))),"",G23*H23*60*I23)</f>
        <v/>
      </c>
      <c r="M23" s="23">
        <f>IF(OR(L23="",NOT(ISNUMBER(L23)),NOT(ISNUMBER(J23)),NOT(ISNUMBER(K23))),"",IFERROR(INT(L23/(J23+K23)),""))</f>
        <v/>
      </c>
      <c r="N23" s="23">
        <f>IF(OR(A23="",M23="",Q23&lt;&gt;"Planejado",R23&lt;&gt;"OK"),"",M23)</f>
        <v/>
      </c>
      <c r="O23" s="24">
        <f>IF(E23="","",IFERROR(VLOOKUP(E23,'Serviços'!$A$5:$F$104,5,FALSE),""))</f>
        <v/>
      </c>
      <c r="P23" s="24">
        <f>IF(OR(N23="",O23="",NOT(ISNUMBER(N23)),NOT(ISNUMBER(O23))),"",N23*O23)</f>
        <v/>
      </c>
      <c r="Q23" s="19" t="n"/>
      <c r="R23" s="10">
        <f>IF(A23="","",IF(OR(B23="",C23="",E23="",G23="",H23="",I23="",Q23=""),"Conferir campos",IF(OR(D23="Conferir código",F23="Conferir código"),"Conferir códigos",IF(OR(NOT(ISNUMBER(G23)),NOT(ISNUMBER(H23)),NOT(ISNUMBER(I23)),NOT(ISNUMBER(J23)),NOT(ISNUMBER(K23)),NOT(ISNUMBER(O23))),"Conferir quantidades",IF(OR(G23&lt;1,G23&gt;'Parâmetros'!$B$5,H23&lt;=0,H23&gt;'Parâmetros'!$B$6,I23&lt;0,I23&gt;'Parâmetros'!$B$7),"Conferir limites",IF(IFERROR(VLOOKUP(C23,'Parâmetros'!$D$5:$H$104,5,FALSE),"Inativo")&lt;&gt;"Ativo","Conferir profissional",IF(IFERROR(VLOOKUP(E23,'Serviços'!$A$5:$F$104,6,FALSE),"Inativo")&lt;&gt;"Ativo","Conferir serviço",IF(Q23="Em conferência","Conferir premissas",IF(Q23="Inativo","Não considerar",IF(Q23="Rascunho","Aguardar planejamento",IF(Q23="Planejado","OK","Conferir status")))))))))))</f>
        <v/>
      </c>
    </row>
    <row r="24">
      <c r="A24" s="17" t="n"/>
      <c r="B24" s="18" t="n"/>
      <c r="C24" s="19" t="n"/>
      <c r="D24" s="12">
        <f>IF(C24="","",IFERROR(VLOOKUP(C24,'Parâmetros'!$D$5:$H$104,2,FALSE),"Conferir código"))</f>
        <v/>
      </c>
      <c r="E24" s="19" t="n"/>
      <c r="F24" s="12">
        <f>IF(E24="","",IFERROR(VLOOKUP(E24,'Serviços'!$A$5:$F$104,2,FALSE),"Conferir código"))</f>
        <v/>
      </c>
      <c r="G24" s="20" t="n"/>
      <c r="H24" s="21" t="n"/>
      <c r="I24" s="35" t="n"/>
      <c r="J24" s="25">
        <f>IF(E24="","",IFERROR(VLOOKUP(E24,'Serviços'!$A$5:$F$104,3,FALSE),""))</f>
        <v/>
      </c>
      <c r="K24" s="25">
        <f>IF(E24="","",IFERROR(VLOOKUP(E24,'Serviços'!$A$5:$F$104,4,FALSE),""))</f>
        <v/>
      </c>
      <c r="L24" s="25">
        <f>IF(OR(A24="",B24="",C24="",E24="",G24="",H24="",I24="",NOT(ISNUMBER(G24)),NOT(ISNUMBER(H24)),NOT(ISNUMBER(I24)),NOT(ISNUMBER(J24)),NOT(ISNUMBER(K24))),"",G24*H24*60*I24)</f>
        <v/>
      </c>
      <c r="M24" s="25">
        <f>IF(OR(L24="",NOT(ISNUMBER(L24)),NOT(ISNUMBER(J24)),NOT(ISNUMBER(K24))),"",IFERROR(INT(L24/(J24+K24)),""))</f>
        <v/>
      </c>
      <c r="N24" s="25">
        <f>IF(OR(A24="",M24="",Q24&lt;&gt;"Planejado",R24&lt;&gt;"OK"),"",M24)</f>
        <v/>
      </c>
      <c r="O24" s="26">
        <f>IF(E24="","",IFERROR(VLOOKUP(E24,'Serviços'!$A$5:$F$104,5,FALSE),""))</f>
        <v/>
      </c>
      <c r="P24" s="26">
        <f>IF(OR(N24="",O24="",NOT(ISNUMBER(N24)),NOT(ISNUMBER(O24))),"",N24*O24)</f>
        <v/>
      </c>
      <c r="Q24" s="19" t="n"/>
      <c r="R24" s="12">
        <f>IF(A24="","",IF(OR(B24="",C24="",E24="",G24="",H24="",I24="",Q24=""),"Conferir campos",IF(OR(D24="Conferir código",F24="Conferir código"),"Conferir códigos",IF(OR(NOT(ISNUMBER(G24)),NOT(ISNUMBER(H24)),NOT(ISNUMBER(I24)),NOT(ISNUMBER(J24)),NOT(ISNUMBER(K24)),NOT(ISNUMBER(O24))),"Conferir quantidades",IF(OR(G24&lt;1,G24&gt;'Parâmetros'!$B$5,H24&lt;=0,H24&gt;'Parâmetros'!$B$6,I24&lt;0,I24&gt;'Parâmetros'!$B$7),"Conferir limites",IF(IFERROR(VLOOKUP(C24,'Parâmetros'!$D$5:$H$104,5,FALSE),"Inativo")&lt;&gt;"Ativo","Conferir profissional",IF(IFERROR(VLOOKUP(E24,'Serviços'!$A$5:$F$104,6,FALSE),"Inativo")&lt;&gt;"Ativo","Conferir serviço",IF(Q24="Em conferência","Conferir premissas",IF(Q24="Inativo","Não considerar",IF(Q24="Rascunho","Aguardar planejamento",IF(Q24="Planejado","OK","Conferir status")))))))))))</f>
        <v/>
      </c>
    </row>
    <row r="25">
      <c r="A25" s="17" t="n"/>
      <c r="B25" s="18" t="n"/>
      <c r="C25" s="19" t="n"/>
      <c r="D25" s="10">
        <f>IF(C25="","",IFERROR(VLOOKUP(C25,'Parâmetros'!$D$5:$H$104,2,FALSE),"Conferir código"))</f>
        <v/>
      </c>
      <c r="E25" s="19" t="n"/>
      <c r="F25" s="10">
        <f>IF(E25="","",IFERROR(VLOOKUP(E25,'Serviços'!$A$5:$F$104,2,FALSE),"Conferir código"))</f>
        <v/>
      </c>
      <c r="G25" s="20" t="n"/>
      <c r="H25" s="21" t="n"/>
      <c r="I25" s="35" t="n"/>
      <c r="J25" s="23">
        <f>IF(E25="","",IFERROR(VLOOKUP(E25,'Serviços'!$A$5:$F$104,3,FALSE),""))</f>
        <v/>
      </c>
      <c r="K25" s="23">
        <f>IF(E25="","",IFERROR(VLOOKUP(E25,'Serviços'!$A$5:$F$104,4,FALSE),""))</f>
        <v/>
      </c>
      <c r="L25" s="23">
        <f>IF(OR(A25="",B25="",C25="",E25="",G25="",H25="",I25="",NOT(ISNUMBER(G25)),NOT(ISNUMBER(H25)),NOT(ISNUMBER(I25)),NOT(ISNUMBER(J25)),NOT(ISNUMBER(K25))),"",G25*H25*60*I25)</f>
        <v/>
      </c>
      <c r="M25" s="23">
        <f>IF(OR(L25="",NOT(ISNUMBER(L25)),NOT(ISNUMBER(J25)),NOT(ISNUMBER(K25))),"",IFERROR(INT(L25/(J25+K25)),""))</f>
        <v/>
      </c>
      <c r="N25" s="23">
        <f>IF(OR(A25="",M25="",Q25&lt;&gt;"Planejado",R25&lt;&gt;"OK"),"",M25)</f>
        <v/>
      </c>
      <c r="O25" s="24">
        <f>IF(E25="","",IFERROR(VLOOKUP(E25,'Serviços'!$A$5:$F$104,5,FALSE),""))</f>
        <v/>
      </c>
      <c r="P25" s="24">
        <f>IF(OR(N25="",O25="",NOT(ISNUMBER(N25)),NOT(ISNUMBER(O25))),"",N25*O25)</f>
        <v/>
      </c>
      <c r="Q25" s="19" t="n"/>
      <c r="R25" s="10">
        <f>IF(A25="","",IF(OR(B25="",C25="",E25="",G25="",H25="",I25="",Q25=""),"Conferir campos",IF(OR(D25="Conferir código",F25="Conferir código"),"Conferir códigos",IF(OR(NOT(ISNUMBER(G25)),NOT(ISNUMBER(H25)),NOT(ISNUMBER(I25)),NOT(ISNUMBER(J25)),NOT(ISNUMBER(K25)),NOT(ISNUMBER(O25))),"Conferir quantidades",IF(OR(G25&lt;1,G25&gt;'Parâmetros'!$B$5,H25&lt;=0,H25&gt;'Parâmetros'!$B$6,I25&lt;0,I25&gt;'Parâmetros'!$B$7),"Conferir limites",IF(IFERROR(VLOOKUP(C25,'Parâmetros'!$D$5:$H$104,5,FALSE),"Inativo")&lt;&gt;"Ativo","Conferir profissional",IF(IFERROR(VLOOKUP(E25,'Serviços'!$A$5:$F$104,6,FALSE),"Inativo")&lt;&gt;"Ativo","Conferir serviço",IF(Q25="Em conferência","Conferir premissas",IF(Q25="Inativo","Não considerar",IF(Q25="Rascunho","Aguardar planejamento",IF(Q25="Planejado","OK","Conferir status")))))))))))</f>
        <v/>
      </c>
    </row>
    <row r="26">
      <c r="A26" s="17" t="n"/>
      <c r="B26" s="18" t="n"/>
      <c r="C26" s="19" t="n"/>
      <c r="D26" s="12">
        <f>IF(C26="","",IFERROR(VLOOKUP(C26,'Parâmetros'!$D$5:$H$104,2,FALSE),"Conferir código"))</f>
        <v/>
      </c>
      <c r="E26" s="19" t="n"/>
      <c r="F26" s="12">
        <f>IF(E26="","",IFERROR(VLOOKUP(E26,'Serviços'!$A$5:$F$104,2,FALSE),"Conferir código"))</f>
        <v/>
      </c>
      <c r="G26" s="20" t="n"/>
      <c r="H26" s="21" t="n"/>
      <c r="I26" s="35" t="n"/>
      <c r="J26" s="25">
        <f>IF(E26="","",IFERROR(VLOOKUP(E26,'Serviços'!$A$5:$F$104,3,FALSE),""))</f>
        <v/>
      </c>
      <c r="K26" s="25">
        <f>IF(E26="","",IFERROR(VLOOKUP(E26,'Serviços'!$A$5:$F$104,4,FALSE),""))</f>
        <v/>
      </c>
      <c r="L26" s="25">
        <f>IF(OR(A26="",B26="",C26="",E26="",G26="",H26="",I26="",NOT(ISNUMBER(G26)),NOT(ISNUMBER(H26)),NOT(ISNUMBER(I26)),NOT(ISNUMBER(J26)),NOT(ISNUMBER(K26))),"",G26*H26*60*I26)</f>
        <v/>
      </c>
      <c r="M26" s="25">
        <f>IF(OR(L26="",NOT(ISNUMBER(L26)),NOT(ISNUMBER(J26)),NOT(ISNUMBER(K26))),"",IFERROR(INT(L26/(J26+K26)),""))</f>
        <v/>
      </c>
      <c r="N26" s="25">
        <f>IF(OR(A26="",M26="",Q26&lt;&gt;"Planejado",R26&lt;&gt;"OK"),"",M26)</f>
        <v/>
      </c>
      <c r="O26" s="26">
        <f>IF(E26="","",IFERROR(VLOOKUP(E26,'Serviços'!$A$5:$F$104,5,FALSE),""))</f>
        <v/>
      </c>
      <c r="P26" s="26">
        <f>IF(OR(N26="",O26="",NOT(ISNUMBER(N26)),NOT(ISNUMBER(O26))),"",N26*O26)</f>
        <v/>
      </c>
      <c r="Q26" s="19" t="n"/>
      <c r="R26" s="12">
        <f>IF(A26="","",IF(OR(B26="",C26="",E26="",G26="",H26="",I26="",Q26=""),"Conferir campos",IF(OR(D26="Conferir código",F26="Conferir código"),"Conferir códigos",IF(OR(NOT(ISNUMBER(G26)),NOT(ISNUMBER(H26)),NOT(ISNUMBER(I26)),NOT(ISNUMBER(J26)),NOT(ISNUMBER(K26)),NOT(ISNUMBER(O26))),"Conferir quantidades",IF(OR(G26&lt;1,G26&gt;'Parâmetros'!$B$5,H26&lt;=0,H26&gt;'Parâmetros'!$B$6,I26&lt;0,I26&gt;'Parâmetros'!$B$7),"Conferir limites",IF(IFERROR(VLOOKUP(C26,'Parâmetros'!$D$5:$H$104,5,FALSE),"Inativo")&lt;&gt;"Ativo","Conferir profissional",IF(IFERROR(VLOOKUP(E26,'Serviços'!$A$5:$F$104,6,FALSE),"Inativo")&lt;&gt;"Ativo","Conferir serviço",IF(Q26="Em conferência","Conferir premissas",IF(Q26="Inativo","Não considerar",IF(Q26="Rascunho","Aguardar planejamento",IF(Q26="Planejado","OK","Conferir status")))))))))))</f>
        <v/>
      </c>
    </row>
    <row r="27">
      <c r="A27" s="17" t="n"/>
      <c r="B27" s="18" t="n"/>
      <c r="C27" s="19" t="n"/>
      <c r="D27" s="10">
        <f>IF(C27="","",IFERROR(VLOOKUP(C27,'Parâmetros'!$D$5:$H$104,2,FALSE),"Conferir código"))</f>
        <v/>
      </c>
      <c r="E27" s="19" t="n"/>
      <c r="F27" s="10">
        <f>IF(E27="","",IFERROR(VLOOKUP(E27,'Serviços'!$A$5:$F$104,2,FALSE),"Conferir código"))</f>
        <v/>
      </c>
      <c r="G27" s="20" t="n"/>
      <c r="H27" s="21" t="n"/>
      <c r="I27" s="35" t="n"/>
      <c r="J27" s="23">
        <f>IF(E27="","",IFERROR(VLOOKUP(E27,'Serviços'!$A$5:$F$104,3,FALSE),""))</f>
        <v/>
      </c>
      <c r="K27" s="23">
        <f>IF(E27="","",IFERROR(VLOOKUP(E27,'Serviços'!$A$5:$F$104,4,FALSE),""))</f>
        <v/>
      </c>
      <c r="L27" s="23">
        <f>IF(OR(A27="",B27="",C27="",E27="",G27="",H27="",I27="",NOT(ISNUMBER(G27)),NOT(ISNUMBER(H27)),NOT(ISNUMBER(I27)),NOT(ISNUMBER(J27)),NOT(ISNUMBER(K27))),"",G27*H27*60*I27)</f>
        <v/>
      </c>
      <c r="M27" s="23">
        <f>IF(OR(L27="",NOT(ISNUMBER(L27)),NOT(ISNUMBER(J27)),NOT(ISNUMBER(K27))),"",IFERROR(INT(L27/(J27+K27)),""))</f>
        <v/>
      </c>
      <c r="N27" s="23">
        <f>IF(OR(A27="",M27="",Q27&lt;&gt;"Planejado",R27&lt;&gt;"OK"),"",M27)</f>
        <v/>
      </c>
      <c r="O27" s="24">
        <f>IF(E27="","",IFERROR(VLOOKUP(E27,'Serviços'!$A$5:$F$104,5,FALSE),""))</f>
        <v/>
      </c>
      <c r="P27" s="24">
        <f>IF(OR(N27="",O27="",NOT(ISNUMBER(N27)),NOT(ISNUMBER(O27))),"",N27*O27)</f>
        <v/>
      </c>
      <c r="Q27" s="19" t="n"/>
      <c r="R27" s="10">
        <f>IF(A27="","",IF(OR(B27="",C27="",E27="",G27="",H27="",I27="",Q27=""),"Conferir campos",IF(OR(D27="Conferir código",F27="Conferir código"),"Conferir códigos",IF(OR(NOT(ISNUMBER(G27)),NOT(ISNUMBER(H27)),NOT(ISNUMBER(I27)),NOT(ISNUMBER(J27)),NOT(ISNUMBER(K27)),NOT(ISNUMBER(O27))),"Conferir quantidades",IF(OR(G27&lt;1,G27&gt;'Parâmetros'!$B$5,H27&lt;=0,H27&gt;'Parâmetros'!$B$6,I27&lt;0,I27&gt;'Parâmetros'!$B$7),"Conferir limites",IF(IFERROR(VLOOKUP(C27,'Parâmetros'!$D$5:$H$104,5,FALSE),"Inativo")&lt;&gt;"Ativo","Conferir profissional",IF(IFERROR(VLOOKUP(E27,'Serviços'!$A$5:$F$104,6,FALSE),"Inativo")&lt;&gt;"Ativo","Conferir serviço",IF(Q27="Em conferência","Conferir premissas",IF(Q27="Inativo","Não considerar",IF(Q27="Rascunho","Aguardar planejamento",IF(Q27="Planejado","OK","Conferir status")))))))))))</f>
        <v/>
      </c>
    </row>
    <row r="28">
      <c r="A28" s="17" t="n"/>
      <c r="B28" s="18" t="n"/>
      <c r="C28" s="19" t="n"/>
      <c r="D28" s="12">
        <f>IF(C28="","",IFERROR(VLOOKUP(C28,'Parâmetros'!$D$5:$H$104,2,FALSE),"Conferir código"))</f>
        <v/>
      </c>
      <c r="E28" s="19" t="n"/>
      <c r="F28" s="12">
        <f>IF(E28="","",IFERROR(VLOOKUP(E28,'Serviços'!$A$5:$F$104,2,FALSE),"Conferir código"))</f>
        <v/>
      </c>
      <c r="G28" s="20" t="n"/>
      <c r="H28" s="21" t="n"/>
      <c r="I28" s="35" t="n"/>
      <c r="J28" s="25">
        <f>IF(E28="","",IFERROR(VLOOKUP(E28,'Serviços'!$A$5:$F$104,3,FALSE),""))</f>
        <v/>
      </c>
      <c r="K28" s="25">
        <f>IF(E28="","",IFERROR(VLOOKUP(E28,'Serviços'!$A$5:$F$104,4,FALSE),""))</f>
        <v/>
      </c>
      <c r="L28" s="25">
        <f>IF(OR(A28="",B28="",C28="",E28="",G28="",H28="",I28="",NOT(ISNUMBER(G28)),NOT(ISNUMBER(H28)),NOT(ISNUMBER(I28)),NOT(ISNUMBER(J28)),NOT(ISNUMBER(K28))),"",G28*H28*60*I28)</f>
        <v/>
      </c>
      <c r="M28" s="25">
        <f>IF(OR(L28="",NOT(ISNUMBER(L28)),NOT(ISNUMBER(J28)),NOT(ISNUMBER(K28))),"",IFERROR(INT(L28/(J28+K28)),""))</f>
        <v/>
      </c>
      <c r="N28" s="25">
        <f>IF(OR(A28="",M28="",Q28&lt;&gt;"Planejado",R28&lt;&gt;"OK"),"",M28)</f>
        <v/>
      </c>
      <c r="O28" s="26">
        <f>IF(E28="","",IFERROR(VLOOKUP(E28,'Serviços'!$A$5:$F$104,5,FALSE),""))</f>
        <v/>
      </c>
      <c r="P28" s="26">
        <f>IF(OR(N28="",O28="",NOT(ISNUMBER(N28)),NOT(ISNUMBER(O28))),"",N28*O28)</f>
        <v/>
      </c>
      <c r="Q28" s="19" t="n"/>
      <c r="R28" s="12">
        <f>IF(A28="","",IF(OR(B28="",C28="",E28="",G28="",H28="",I28="",Q28=""),"Conferir campos",IF(OR(D28="Conferir código",F28="Conferir código"),"Conferir códigos",IF(OR(NOT(ISNUMBER(G28)),NOT(ISNUMBER(H28)),NOT(ISNUMBER(I28)),NOT(ISNUMBER(J28)),NOT(ISNUMBER(K28)),NOT(ISNUMBER(O28))),"Conferir quantidades",IF(OR(G28&lt;1,G28&gt;'Parâmetros'!$B$5,H28&lt;=0,H28&gt;'Parâmetros'!$B$6,I28&lt;0,I28&gt;'Parâmetros'!$B$7),"Conferir limites",IF(IFERROR(VLOOKUP(C28,'Parâmetros'!$D$5:$H$104,5,FALSE),"Inativo")&lt;&gt;"Ativo","Conferir profissional",IF(IFERROR(VLOOKUP(E28,'Serviços'!$A$5:$F$104,6,FALSE),"Inativo")&lt;&gt;"Ativo","Conferir serviço",IF(Q28="Em conferência","Conferir premissas",IF(Q28="Inativo","Não considerar",IF(Q28="Rascunho","Aguardar planejamento",IF(Q28="Planejado","OK","Conferir status")))))))))))</f>
        <v/>
      </c>
    </row>
    <row r="29">
      <c r="A29" s="17" t="n"/>
      <c r="B29" s="18" t="n"/>
      <c r="C29" s="19" t="n"/>
      <c r="D29" s="10">
        <f>IF(C29="","",IFERROR(VLOOKUP(C29,'Parâmetros'!$D$5:$H$104,2,FALSE),"Conferir código"))</f>
        <v/>
      </c>
      <c r="E29" s="19" t="n"/>
      <c r="F29" s="10">
        <f>IF(E29="","",IFERROR(VLOOKUP(E29,'Serviços'!$A$5:$F$104,2,FALSE),"Conferir código"))</f>
        <v/>
      </c>
      <c r="G29" s="20" t="n"/>
      <c r="H29" s="21" t="n"/>
      <c r="I29" s="35" t="n"/>
      <c r="J29" s="23">
        <f>IF(E29="","",IFERROR(VLOOKUP(E29,'Serviços'!$A$5:$F$104,3,FALSE),""))</f>
        <v/>
      </c>
      <c r="K29" s="23">
        <f>IF(E29="","",IFERROR(VLOOKUP(E29,'Serviços'!$A$5:$F$104,4,FALSE),""))</f>
        <v/>
      </c>
      <c r="L29" s="23">
        <f>IF(OR(A29="",B29="",C29="",E29="",G29="",H29="",I29="",NOT(ISNUMBER(G29)),NOT(ISNUMBER(H29)),NOT(ISNUMBER(I29)),NOT(ISNUMBER(J29)),NOT(ISNUMBER(K29))),"",G29*H29*60*I29)</f>
        <v/>
      </c>
      <c r="M29" s="23">
        <f>IF(OR(L29="",NOT(ISNUMBER(L29)),NOT(ISNUMBER(J29)),NOT(ISNUMBER(K29))),"",IFERROR(INT(L29/(J29+K29)),""))</f>
        <v/>
      </c>
      <c r="N29" s="23">
        <f>IF(OR(A29="",M29="",Q29&lt;&gt;"Planejado",R29&lt;&gt;"OK"),"",M29)</f>
        <v/>
      </c>
      <c r="O29" s="24">
        <f>IF(E29="","",IFERROR(VLOOKUP(E29,'Serviços'!$A$5:$F$104,5,FALSE),""))</f>
        <v/>
      </c>
      <c r="P29" s="24">
        <f>IF(OR(N29="",O29="",NOT(ISNUMBER(N29)),NOT(ISNUMBER(O29))),"",N29*O29)</f>
        <v/>
      </c>
      <c r="Q29" s="19" t="n"/>
      <c r="R29" s="10">
        <f>IF(A29="","",IF(OR(B29="",C29="",E29="",G29="",H29="",I29="",Q29=""),"Conferir campos",IF(OR(D29="Conferir código",F29="Conferir código"),"Conferir códigos",IF(OR(NOT(ISNUMBER(G29)),NOT(ISNUMBER(H29)),NOT(ISNUMBER(I29)),NOT(ISNUMBER(J29)),NOT(ISNUMBER(K29)),NOT(ISNUMBER(O29))),"Conferir quantidades",IF(OR(G29&lt;1,G29&gt;'Parâmetros'!$B$5,H29&lt;=0,H29&gt;'Parâmetros'!$B$6,I29&lt;0,I29&gt;'Parâmetros'!$B$7),"Conferir limites",IF(IFERROR(VLOOKUP(C29,'Parâmetros'!$D$5:$H$104,5,FALSE),"Inativo")&lt;&gt;"Ativo","Conferir profissional",IF(IFERROR(VLOOKUP(E29,'Serviços'!$A$5:$F$104,6,FALSE),"Inativo")&lt;&gt;"Ativo","Conferir serviço",IF(Q29="Em conferência","Conferir premissas",IF(Q29="Inativo","Não considerar",IF(Q29="Rascunho","Aguardar planejamento",IF(Q29="Planejado","OK","Conferir status")))))))))))</f>
        <v/>
      </c>
    </row>
    <row r="30">
      <c r="A30" s="17" t="n"/>
      <c r="B30" s="18" t="n"/>
      <c r="C30" s="19" t="n"/>
      <c r="D30" s="12">
        <f>IF(C30="","",IFERROR(VLOOKUP(C30,'Parâmetros'!$D$5:$H$104,2,FALSE),"Conferir código"))</f>
        <v/>
      </c>
      <c r="E30" s="19" t="n"/>
      <c r="F30" s="12">
        <f>IF(E30="","",IFERROR(VLOOKUP(E30,'Serviços'!$A$5:$F$104,2,FALSE),"Conferir código"))</f>
        <v/>
      </c>
      <c r="G30" s="20" t="n"/>
      <c r="H30" s="21" t="n"/>
      <c r="I30" s="35" t="n"/>
      <c r="J30" s="25">
        <f>IF(E30="","",IFERROR(VLOOKUP(E30,'Serviços'!$A$5:$F$104,3,FALSE),""))</f>
        <v/>
      </c>
      <c r="K30" s="25">
        <f>IF(E30="","",IFERROR(VLOOKUP(E30,'Serviços'!$A$5:$F$104,4,FALSE),""))</f>
        <v/>
      </c>
      <c r="L30" s="25">
        <f>IF(OR(A30="",B30="",C30="",E30="",G30="",H30="",I30="",NOT(ISNUMBER(G30)),NOT(ISNUMBER(H30)),NOT(ISNUMBER(I30)),NOT(ISNUMBER(J30)),NOT(ISNUMBER(K30))),"",G30*H30*60*I30)</f>
        <v/>
      </c>
      <c r="M30" s="25">
        <f>IF(OR(L30="",NOT(ISNUMBER(L30)),NOT(ISNUMBER(J30)),NOT(ISNUMBER(K30))),"",IFERROR(INT(L30/(J30+K30)),""))</f>
        <v/>
      </c>
      <c r="N30" s="25">
        <f>IF(OR(A30="",M30="",Q30&lt;&gt;"Planejado",R30&lt;&gt;"OK"),"",M30)</f>
        <v/>
      </c>
      <c r="O30" s="26">
        <f>IF(E30="","",IFERROR(VLOOKUP(E30,'Serviços'!$A$5:$F$104,5,FALSE),""))</f>
        <v/>
      </c>
      <c r="P30" s="26">
        <f>IF(OR(N30="",O30="",NOT(ISNUMBER(N30)),NOT(ISNUMBER(O30))),"",N30*O30)</f>
        <v/>
      </c>
      <c r="Q30" s="19" t="n"/>
      <c r="R30" s="12">
        <f>IF(A30="","",IF(OR(B30="",C30="",E30="",G30="",H30="",I30="",Q30=""),"Conferir campos",IF(OR(D30="Conferir código",F30="Conferir código"),"Conferir códigos",IF(OR(NOT(ISNUMBER(G30)),NOT(ISNUMBER(H30)),NOT(ISNUMBER(I30)),NOT(ISNUMBER(J30)),NOT(ISNUMBER(K30)),NOT(ISNUMBER(O30))),"Conferir quantidades",IF(OR(G30&lt;1,G30&gt;'Parâmetros'!$B$5,H30&lt;=0,H30&gt;'Parâmetros'!$B$6,I30&lt;0,I30&gt;'Parâmetros'!$B$7),"Conferir limites",IF(IFERROR(VLOOKUP(C30,'Parâmetros'!$D$5:$H$104,5,FALSE),"Inativo")&lt;&gt;"Ativo","Conferir profissional",IF(IFERROR(VLOOKUP(E30,'Serviços'!$A$5:$F$104,6,FALSE),"Inativo")&lt;&gt;"Ativo","Conferir serviço",IF(Q30="Em conferência","Conferir premissas",IF(Q30="Inativo","Não considerar",IF(Q30="Rascunho","Aguardar planejamento",IF(Q30="Planejado","OK","Conferir status")))))))))))</f>
        <v/>
      </c>
    </row>
    <row r="31">
      <c r="A31" s="17" t="n"/>
      <c r="B31" s="18" t="n"/>
      <c r="C31" s="19" t="n"/>
      <c r="D31" s="10">
        <f>IF(C31="","",IFERROR(VLOOKUP(C31,'Parâmetros'!$D$5:$H$104,2,FALSE),"Conferir código"))</f>
        <v/>
      </c>
      <c r="E31" s="19" t="n"/>
      <c r="F31" s="10">
        <f>IF(E31="","",IFERROR(VLOOKUP(E31,'Serviços'!$A$5:$F$104,2,FALSE),"Conferir código"))</f>
        <v/>
      </c>
      <c r="G31" s="20" t="n"/>
      <c r="H31" s="21" t="n"/>
      <c r="I31" s="35" t="n"/>
      <c r="J31" s="23">
        <f>IF(E31="","",IFERROR(VLOOKUP(E31,'Serviços'!$A$5:$F$104,3,FALSE),""))</f>
        <v/>
      </c>
      <c r="K31" s="23">
        <f>IF(E31="","",IFERROR(VLOOKUP(E31,'Serviços'!$A$5:$F$104,4,FALSE),""))</f>
        <v/>
      </c>
      <c r="L31" s="23">
        <f>IF(OR(A31="",B31="",C31="",E31="",G31="",H31="",I31="",NOT(ISNUMBER(G31)),NOT(ISNUMBER(H31)),NOT(ISNUMBER(I31)),NOT(ISNUMBER(J31)),NOT(ISNUMBER(K31))),"",G31*H31*60*I31)</f>
        <v/>
      </c>
      <c r="M31" s="23">
        <f>IF(OR(L31="",NOT(ISNUMBER(L31)),NOT(ISNUMBER(J31)),NOT(ISNUMBER(K31))),"",IFERROR(INT(L31/(J31+K31)),""))</f>
        <v/>
      </c>
      <c r="N31" s="23">
        <f>IF(OR(A31="",M31="",Q31&lt;&gt;"Planejado",R31&lt;&gt;"OK"),"",M31)</f>
        <v/>
      </c>
      <c r="O31" s="24">
        <f>IF(E31="","",IFERROR(VLOOKUP(E31,'Serviços'!$A$5:$F$104,5,FALSE),""))</f>
        <v/>
      </c>
      <c r="P31" s="24">
        <f>IF(OR(N31="",O31="",NOT(ISNUMBER(N31)),NOT(ISNUMBER(O31))),"",N31*O31)</f>
        <v/>
      </c>
      <c r="Q31" s="19" t="n"/>
      <c r="R31" s="10">
        <f>IF(A31="","",IF(OR(B31="",C31="",E31="",G31="",H31="",I31="",Q31=""),"Conferir campos",IF(OR(D31="Conferir código",F31="Conferir código"),"Conferir códigos",IF(OR(NOT(ISNUMBER(G31)),NOT(ISNUMBER(H31)),NOT(ISNUMBER(I31)),NOT(ISNUMBER(J31)),NOT(ISNUMBER(K31)),NOT(ISNUMBER(O31))),"Conferir quantidades",IF(OR(G31&lt;1,G31&gt;'Parâmetros'!$B$5,H31&lt;=0,H31&gt;'Parâmetros'!$B$6,I31&lt;0,I31&gt;'Parâmetros'!$B$7),"Conferir limites",IF(IFERROR(VLOOKUP(C31,'Parâmetros'!$D$5:$H$104,5,FALSE),"Inativo")&lt;&gt;"Ativo","Conferir profissional",IF(IFERROR(VLOOKUP(E31,'Serviços'!$A$5:$F$104,6,FALSE),"Inativo")&lt;&gt;"Ativo","Conferir serviço",IF(Q31="Em conferência","Conferir premissas",IF(Q31="Inativo","Não considerar",IF(Q31="Rascunho","Aguardar planejamento",IF(Q31="Planejado","OK","Conferir status")))))))))))</f>
        <v/>
      </c>
    </row>
    <row r="32">
      <c r="A32" s="17" t="n"/>
      <c r="B32" s="18" t="n"/>
      <c r="C32" s="19" t="n"/>
      <c r="D32" s="12">
        <f>IF(C32="","",IFERROR(VLOOKUP(C32,'Parâmetros'!$D$5:$H$104,2,FALSE),"Conferir código"))</f>
        <v/>
      </c>
      <c r="E32" s="19" t="n"/>
      <c r="F32" s="12">
        <f>IF(E32="","",IFERROR(VLOOKUP(E32,'Serviços'!$A$5:$F$104,2,FALSE),"Conferir código"))</f>
        <v/>
      </c>
      <c r="G32" s="20" t="n"/>
      <c r="H32" s="21" t="n"/>
      <c r="I32" s="35" t="n"/>
      <c r="J32" s="25">
        <f>IF(E32="","",IFERROR(VLOOKUP(E32,'Serviços'!$A$5:$F$104,3,FALSE),""))</f>
        <v/>
      </c>
      <c r="K32" s="25">
        <f>IF(E32="","",IFERROR(VLOOKUP(E32,'Serviços'!$A$5:$F$104,4,FALSE),""))</f>
        <v/>
      </c>
      <c r="L32" s="25">
        <f>IF(OR(A32="",B32="",C32="",E32="",G32="",H32="",I32="",NOT(ISNUMBER(G32)),NOT(ISNUMBER(H32)),NOT(ISNUMBER(I32)),NOT(ISNUMBER(J32)),NOT(ISNUMBER(K32))),"",G32*H32*60*I32)</f>
        <v/>
      </c>
      <c r="M32" s="25">
        <f>IF(OR(L32="",NOT(ISNUMBER(L32)),NOT(ISNUMBER(J32)),NOT(ISNUMBER(K32))),"",IFERROR(INT(L32/(J32+K32)),""))</f>
        <v/>
      </c>
      <c r="N32" s="25">
        <f>IF(OR(A32="",M32="",Q32&lt;&gt;"Planejado",R32&lt;&gt;"OK"),"",M32)</f>
        <v/>
      </c>
      <c r="O32" s="26">
        <f>IF(E32="","",IFERROR(VLOOKUP(E32,'Serviços'!$A$5:$F$104,5,FALSE),""))</f>
        <v/>
      </c>
      <c r="P32" s="26">
        <f>IF(OR(N32="",O32="",NOT(ISNUMBER(N32)),NOT(ISNUMBER(O32))),"",N32*O32)</f>
        <v/>
      </c>
      <c r="Q32" s="19" t="n"/>
      <c r="R32" s="12">
        <f>IF(A32="","",IF(OR(B32="",C32="",E32="",G32="",H32="",I32="",Q32=""),"Conferir campos",IF(OR(D32="Conferir código",F32="Conferir código"),"Conferir códigos",IF(OR(NOT(ISNUMBER(G32)),NOT(ISNUMBER(H32)),NOT(ISNUMBER(I32)),NOT(ISNUMBER(J32)),NOT(ISNUMBER(K32)),NOT(ISNUMBER(O32))),"Conferir quantidades",IF(OR(G32&lt;1,G32&gt;'Parâmetros'!$B$5,H32&lt;=0,H32&gt;'Parâmetros'!$B$6,I32&lt;0,I32&gt;'Parâmetros'!$B$7),"Conferir limites",IF(IFERROR(VLOOKUP(C32,'Parâmetros'!$D$5:$H$104,5,FALSE),"Inativo")&lt;&gt;"Ativo","Conferir profissional",IF(IFERROR(VLOOKUP(E32,'Serviços'!$A$5:$F$104,6,FALSE),"Inativo")&lt;&gt;"Ativo","Conferir serviço",IF(Q32="Em conferência","Conferir premissas",IF(Q32="Inativo","Não considerar",IF(Q32="Rascunho","Aguardar planejamento",IF(Q32="Planejado","OK","Conferir status")))))))))))</f>
        <v/>
      </c>
    </row>
    <row r="33">
      <c r="A33" s="17" t="n"/>
      <c r="B33" s="18" t="n"/>
      <c r="C33" s="19" t="n"/>
      <c r="D33" s="10">
        <f>IF(C33="","",IFERROR(VLOOKUP(C33,'Parâmetros'!$D$5:$H$104,2,FALSE),"Conferir código"))</f>
        <v/>
      </c>
      <c r="E33" s="19" t="n"/>
      <c r="F33" s="10">
        <f>IF(E33="","",IFERROR(VLOOKUP(E33,'Serviços'!$A$5:$F$104,2,FALSE),"Conferir código"))</f>
        <v/>
      </c>
      <c r="G33" s="20" t="n"/>
      <c r="H33" s="21" t="n"/>
      <c r="I33" s="35" t="n"/>
      <c r="J33" s="23">
        <f>IF(E33="","",IFERROR(VLOOKUP(E33,'Serviços'!$A$5:$F$104,3,FALSE),""))</f>
        <v/>
      </c>
      <c r="K33" s="23">
        <f>IF(E33="","",IFERROR(VLOOKUP(E33,'Serviços'!$A$5:$F$104,4,FALSE),""))</f>
        <v/>
      </c>
      <c r="L33" s="23">
        <f>IF(OR(A33="",B33="",C33="",E33="",G33="",H33="",I33="",NOT(ISNUMBER(G33)),NOT(ISNUMBER(H33)),NOT(ISNUMBER(I33)),NOT(ISNUMBER(J33)),NOT(ISNUMBER(K33))),"",G33*H33*60*I33)</f>
        <v/>
      </c>
      <c r="M33" s="23">
        <f>IF(OR(L33="",NOT(ISNUMBER(L33)),NOT(ISNUMBER(J33)),NOT(ISNUMBER(K33))),"",IFERROR(INT(L33/(J33+K33)),""))</f>
        <v/>
      </c>
      <c r="N33" s="23">
        <f>IF(OR(A33="",M33="",Q33&lt;&gt;"Planejado",R33&lt;&gt;"OK"),"",M33)</f>
        <v/>
      </c>
      <c r="O33" s="24">
        <f>IF(E33="","",IFERROR(VLOOKUP(E33,'Serviços'!$A$5:$F$104,5,FALSE),""))</f>
        <v/>
      </c>
      <c r="P33" s="24">
        <f>IF(OR(N33="",O33="",NOT(ISNUMBER(N33)),NOT(ISNUMBER(O33))),"",N33*O33)</f>
        <v/>
      </c>
      <c r="Q33" s="19" t="n"/>
      <c r="R33" s="10">
        <f>IF(A33="","",IF(OR(B33="",C33="",E33="",G33="",H33="",I33="",Q33=""),"Conferir campos",IF(OR(D33="Conferir código",F33="Conferir código"),"Conferir códigos",IF(OR(NOT(ISNUMBER(G33)),NOT(ISNUMBER(H33)),NOT(ISNUMBER(I33)),NOT(ISNUMBER(J33)),NOT(ISNUMBER(K33)),NOT(ISNUMBER(O33))),"Conferir quantidades",IF(OR(G33&lt;1,G33&gt;'Parâmetros'!$B$5,H33&lt;=0,H33&gt;'Parâmetros'!$B$6,I33&lt;0,I33&gt;'Parâmetros'!$B$7),"Conferir limites",IF(IFERROR(VLOOKUP(C33,'Parâmetros'!$D$5:$H$104,5,FALSE),"Inativo")&lt;&gt;"Ativo","Conferir profissional",IF(IFERROR(VLOOKUP(E33,'Serviços'!$A$5:$F$104,6,FALSE),"Inativo")&lt;&gt;"Ativo","Conferir serviço",IF(Q33="Em conferência","Conferir premissas",IF(Q33="Inativo","Não considerar",IF(Q33="Rascunho","Aguardar planejamento",IF(Q33="Planejado","OK","Conferir status")))))))))))</f>
        <v/>
      </c>
    </row>
    <row r="34">
      <c r="A34" s="17" t="n"/>
      <c r="B34" s="18" t="n"/>
      <c r="C34" s="19" t="n"/>
      <c r="D34" s="12">
        <f>IF(C34="","",IFERROR(VLOOKUP(C34,'Parâmetros'!$D$5:$H$104,2,FALSE),"Conferir código"))</f>
        <v/>
      </c>
      <c r="E34" s="19" t="n"/>
      <c r="F34" s="12">
        <f>IF(E34="","",IFERROR(VLOOKUP(E34,'Serviços'!$A$5:$F$104,2,FALSE),"Conferir código"))</f>
        <v/>
      </c>
      <c r="G34" s="20" t="n"/>
      <c r="H34" s="21" t="n"/>
      <c r="I34" s="35" t="n"/>
      <c r="J34" s="25">
        <f>IF(E34="","",IFERROR(VLOOKUP(E34,'Serviços'!$A$5:$F$104,3,FALSE),""))</f>
        <v/>
      </c>
      <c r="K34" s="25">
        <f>IF(E34="","",IFERROR(VLOOKUP(E34,'Serviços'!$A$5:$F$104,4,FALSE),""))</f>
        <v/>
      </c>
      <c r="L34" s="25">
        <f>IF(OR(A34="",B34="",C34="",E34="",G34="",H34="",I34="",NOT(ISNUMBER(G34)),NOT(ISNUMBER(H34)),NOT(ISNUMBER(I34)),NOT(ISNUMBER(J34)),NOT(ISNUMBER(K34))),"",G34*H34*60*I34)</f>
        <v/>
      </c>
      <c r="M34" s="25">
        <f>IF(OR(L34="",NOT(ISNUMBER(L34)),NOT(ISNUMBER(J34)),NOT(ISNUMBER(K34))),"",IFERROR(INT(L34/(J34+K34)),""))</f>
        <v/>
      </c>
      <c r="N34" s="25">
        <f>IF(OR(A34="",M34="",Q34&lt;&gt;"Planejado",R34&lt;&gt;"OK"),"",M34)</f>
        <v/>
      </c>
      <c r="O34" s="26">
        <f>IF(E34="","",IFERROR(VLOOKUP(E34,'Serviços'!$A$5:$F$104,5,FALSE),""))</f>
        <v/>
      </c>
      <c r="P34" s="26">
        <f>IF(OR(N34="",O34="",NOT(ISNUMBER(N34)),NOT(ISNUMBER(O34))),"",N34*O34)</f>
        <v/>
      </c>
      <c r="Q34" s="19" t="n"/>
      <c r="R34" s="12">
        <f>IF(A34="","",IF(OR(B34="",C34="",E34="",G34="",H34="",I34="",Q34=""),"Conferir campos",IF(OR(D34="Conferir código",F34="Conferir código"),"Conferir códigos",IF(OR(NOT(ISNUMBER(G34)),NOT(ISNUMBER(H34)),NOT(ISNUMBER(I34)),NOT(ISNUMBER(J34)),NOT(ISNUMBER(K34)),NOT(ISNUMBER(O34))),"Conferir quantidades",IF(OR(G34&lt;1,G34&gt;'Parâmetros'!$B$5,H34&lt;=0,H34&gt;'Parâmetros'!$B$6,I34&lt;0,I34&gt;'Parâmetros'!$B$7),"Conferir limites",IF(IFERROR(VLOOKUP(C34,'Parâmetros'!$D$5:$H$104,5,FALSE),"Inativo")&lt;&gt;"Ativo","Conferir profissional",IF(IFERROR(VLOOKUP(E34,'Serviços'!$A$5:$F$104,6,FALSE),"Inativo")&lt;&gt;"Ativo","Conferir serviço",IF(Q34="Em conferência","Conferir premissas",IF(Q34="Inativo","Não considerar",IF(Q34="Rascunho","Aguardar planejamento",IF(Q34="Planejado","OK","Conferir status")))))))))))</f>
        <v/>
      </c>
    </row>
    <row r="35">
      <c r="A35" s="17" t="n"/>
      <c r="B35" s="18" t="n"/>
      <c r="C35" s="19" t="n"/>
      <c r="D35" s="10">
        <f>IF(C35="","",IFERROR(VLOOKUP(C35,'Parâmetros'!$D$5:$H$104,2,FALSE),"Conferir código"))</f>
        <v/>
      </c>
      <c r="E35" s="19" t="n"/>
      <c r="F35" s="10">
        <f>IF(E35="","",IFERROR(VLOOKUP(E35,'Serviços'!$A$5:$F$104,2,FALSE),"Conferir código"))</f>
        <v/>
      </c>
      <c r="G35" s="20" t="n"/>
      <c r="H35" s="21" t="n"/>
      <c r="I35" s="35" t="n"/>
      <c r="J35" s="23">
        <f>IF(E35="","",IFERROR(VLOOKUP(E35,'Serviços'!$A$5:$F$104,3,FALSE),""))</f>
        <v/>
      </c>
      <c r="K35" s="23">
        <f>IF(E35="","",IFERROR(VLOOKUP(E35,'Serviços'!$A$5:$F$104,4,FALSE),""))</f>
        <v/>
      </c>
      <c r="L35" s="23">
        <f>IF(OR(A35="",B35="",C35="",E35="",G35="",H35="",I35="",NOT(ISNUMBER(G35)),NOT(ISNUMBER(H35)),NOT(ISNUMBER(I35)),NOT(ISNUMBER(J35)),NOT(ISNUMBER(K35))),"",G35*H35*60*I35)</f>
        <v/>
      </c>
      <c r="M35" s="23">
        <f>IF(OR(L35="",NOT(ISNUMBER(L35)),NOT(ISNUMBER(J35)),NOT(ISNUMBER(K35))),"",IFERROR(INT(L35/(J35+K35)),""))</f>
        <v/>
      </c>
      <c r="N35" s="23">
        <f>IF(OR(A35="",M35="",Q35&lt;&gt;"Planejado",R35&lt;&gt;"OK"),"",M35)</f>
        <v/>
      </c>
      <c r="O35" s="24">
        <f>IF(E35="","",IFERROR(VLOOKUP(E35,'Serviços'!$A$5:$F$104,5,FALSE),""))</f>
        <v/>
      </c>
      <c r="P35" s="24">
        <f>IF(OR(N35="",O35="",NOT(ISNUMBER(N35)),NOT(ISNUMBER(O35))),"",N35*O35)</f>
        <v/>
      </c>
      <c r="Q35" s="19" t="n"/>
      <c r="R35" s="10">
        <f>IF(A35="","",IF(OR(B35="",C35="",E35="",G35="",H35="",I35="",Q35=""),"Conferir campos",IF(OR(D35="Conferir código",F35="Conferir código"),"Conferir códigos",IF(OR(NOT(ISNUMBER(G35)),NOT(ISNUMBER(H35)),NOT(ISNUMBER(I35)),NOT(ISNUMBER(J35)),NOT(ISNUMBER(K35)),NOT(ISNUMBER(O35))),"Conferir quantidades",IF(OR(G35&lt;1,G35&gt;'Parâmetros'!$B$5,H35&lt;=0,H35&gt;'Parâmetros'!$B$6,I35&lt;0,I35&gt;'Parâmetros'!$B$7),"Conferir limites",IF(IFERROR(VLOOKUP(C35,'Parâmetros'!$D$5:$H$104,5,FALSE),"Inativo")&lt;&gt;"Ativo","Conferir profissional",IF(IFERROR(VLOOKUP(E35,'Serviços'!$A$5:$F$104,6,FALSE),"Inativo")&lt;&gt;"Ativo","Conferir serviço",IF(Q35="Em conferência","Conferir premissas",IF(Q35="Inativo","Não considerar",IF(Q35="Rascunho","Aguardar planejamento",IF(Q35="Planejado","OK","Conferir status")))))))))))</f>
        <v/>
      </c>
    </row>
    <row r="36">
      <c r="A36" s="17" t="n"/>
      <c r="B36" s="18" t="n"/>
      <c r="C36" s="19" t="n"/>
      <c r="D36" s="12">
        <f>IF(C36="","",IFERROR(VLOOKUP(C36,'Parâmetros'!$D$5:$H$104,2,FALSE),"Conferir código"))</f>
        <v/>
      </c>
      <c r="E36" s="19" t="n"/>
      <c r="F36" s="12">
        <f>IF(E36="","",IFERROR(VLOOKUP(E36,'Serviços'!$A$5:$F$104,2,FALSE),"Conferir código"))</f>
        <v/>
      </c>
      <c r="G36" s="20" t="n"/>
      <c r="H36" s="21" t="n"/>
      <c r="I36" s="35" t="n"/>
      <c r="J36" s="25">
        <f>IF(E36="","",IFERROR(VLOOKUP(E36,'Serviços'!$A$5:$F$104,3,FALSE),""))</f>
        <v/>
      </c>
      <c r="K36" s="25">
        <f>IF(E36="","",IFERROR(VLOOKUP(E36,'Serviços'!$A$5:$F$104,4,FALSE),""))</f>
        <v/>
      </c>
      <c r="L36" s="25">
        <f>IF(OR(A36="",B36="",C36="",E36="",G36="",H36="",I36="",NOT(ISNUMBER(G36)),NOT(ISNUMBER(H36)),NOT(ISNUMBER(I36)),NOT(ISNUMBER(J36)),NOT(ISNUMBER(K36))),"",G36*H36*60*I36)</f>
        <v/>
      </c>
      <c r="M36" s="25">
        <f>IF(OR(L36="",NOT(ISNUMBER(L36)),NOT(ISNUMBER(J36)),NOT(ISNUMBER(K36))),"",IFERROR(INT(L36/(J36+K36)),""))</f>
        <v/>
      </c>
      <c r="N36" s="25">
        <f>IF(OR(A36="",M36="",Q36&lt;&gt;"Planejado",R36&lt;&gt;"OK"),"",M36)</f>
        <v/>
      </c>
      <c r="O36" s="26">
        <f>IF(E36="","",IFERROR(VLOOKUP(E36,'Serviços'!$A$5:$F$104,5,FALSE),""))</f>
        <v/>
      </c>
      <c r="P36" s="26">
        <f>IF(OR(N36="",O36="",NOT(ISNUMBER(N36)),NOT(ISNUMBER(O36))),"",N36*O36)</f>
        <v/>
      </c>
      <c r="Q36" s="19" t="n"/>
      <c r="R36" s="12">
        <f>IF(A36="","",IF(OR(B36="",C36="",E36="",G36="",H36="",I36="",Q36=""),"Conferir campos",IF(OR(D36="Conferir código",F36="Conferir código"),"Conferir códigos",IF(OR(NOT(ISNUMBER(G36)),NOT(ISNUMBER(H36)),NOT(ISNUMBER(I36)),NOT(ISNUMBER(J36)),NOT(ISNUMBER(K36)),NOT(ISNUMBER(O36))),"Conferir quantidades",IF(OR(G36&lt;1,G36&gt;'Parâmetros'!$B$5,H36&lt;=0,H36&gt;'Parâmetros'!$B$6,I36&lt;0,I36&gt;'Parâmetros'!$B$7),"Conferir limites",IF(IFERROR(VLOOKUP(C36,'Parâmetros'!$D$5:$H$104,5,FALSE),"Inativo")&lt;&gt;"Ativo","Conferir profissional",IF(IFERROR(VLOOKUP(E36,'Serviços'!$A$5:$F$104,6,FALSE),"Inativo")&lt;&gt;"Ativo","Conferir serviço",IF(Q36="Em conferência","Conferir premissas",IF(Q36="Inativo","Não considerar",IF(Q36="Rascunho","Aguardar planejamento",IF(Q36="Planejado","OK","Conferir status")))))))))))</f>
        <v/>
      </c>
    </row>
    <row r="37">
      <c r="A37" s="17" t="n"/>
      <c r="B37" s="18" t="n"/>
      <c r="C37" s="19" t="n"/>
      <c r="D37" s="10">
        <f>IF(C37="","",IFERROR(VLOOKUP(C37,'Parâmetros'!$D$5:$H$104,2,FALSE),"Conferir código"))</f>
        <v/>
      </c>
      <c r="E37" s="19" t="n"/>
      <c r="F37" s="10">
        <f>IF(E37="","",IFERROR(VLOOKUP(E37,'Serviços'!$A$5:$F$104,2,FALSE),"Conferir código"))</f>
        <v/>
      </c>
      <c r="G37" s="20" t="n"/>
      <c r="H37" s="21" t="n"/>
      <c r="I37" s="35" t="n"/>
      <c r="J37" s="23">
        <f>IF(E37="","",IFERROR(VLOOKUP(E37,'Serviços'!$A$5:$F$104,3,FALSE),""))</f>
        <v/>
      </c>
      <c r="K37" s="23">
        <f>IF(E37="","",IFERROR(VLOOKUP(E37,'Serviços'!$A$5:$F$104,4,FALSE),""))</f>
        <v/>
      </c>
      <c r="L37" s="23">
        <f>IF(OR(A37="",B37="",C37="",E37="",G37="",H37="",I37="",NOT(ISNUMBER(G37)),NOT(ISNUMBER(H37)),NOT(ISNUMBER(I37)),NOT(ISNUMBER(J37)),NOT(ISNUMBER(K37))),"",G37*H37*60*I37)</f>
        <v/>
      </c>
      <c r="M37" s="23">
        <f>IF(OR(L37="",NOT(ISNUMBER(L37)),NOT(ISNUMBER(J37)),NOT(ISNUMBER(K37))),"",IFERROR(INT(L37/(J37+K37)),""))</f>
        <v/>
      </c>
      <c r="N37" s="23">
        <f>IF(OR(A37="",M37="",Q37&lt;&gt;"Planejado",R37&lt;&gt;"OK"),"",M37)</f>
        <v/>
      </c>
      <c r="O37" s="24">
        <f>IF(E37="","",IFERROR(VLOOKUP(E37,'Serviços'!$A$5:$F$104,5,FALSE),""))</f>
        <v/>
      </c>
      <c r="P37" s="24">
        <f>IF(OR(N37="",O37="",NOT(ISNUMBER(N37)),NOT(ISNUMBER(O37))),"",N37*O37)</f>
        <v/>
      </c>
      <c r="Q37" s="19" t="n"/>
      <c r="R37" s="10">
        <f>IF(A37="","",IF(OR(B37="",C37="",E37="",G37="",H37="",I37="",Q37=""),"Conferir campos",IF(OR(D37="Conferir código",F37="Conferir código"),"Conferir códigos",IF(OR(NOT(ISNUMBER(G37)),NOT(ISNUMBER(H37)),NOT(ISNUMBER(I37)),NOT(ISNUMBER(J37)),NOT(ISNUMBER(K37)),NOT(ISNUMBER(O37))),"Conferir quantidades",IF(OR(G37&lt;1,G37&gt;'Parâmetros'!$B$5,H37&lt;=0,H37&gt;'Parâmetros'!$B$6,I37&lt;0,I37&gt;'Parâmetros'!$B$7),"Conferir limites",IF(IFERROR(VLOOKUP(C37,'Parâmetros'!$D$5:$H$104,5,FALSE),"Inativo")&lt;&gt;"Ativo","Conferir profissional",IF(IFERROR(VLOOKUP(E37,'Serviços'!$A$5:$F$104,6,FALSE),"Inativo")&lt;&gt;"Ativo","Conferir serviço",IF(Q37="Em conferência","Conferir premissas",IF(Q37="Inativo","Não considerar",IF(Q37="Rascunho","Aguardar planejamento",IF(Q37="Planejado","OK","Conferir status")))))))))))</f>
        <v/>
      </c>
    </row>
    <row r="38">
      <c r="A38" s="17" t="n"/>
      <c r="B38" s="18" t="n"/>
      <c r="C38" s="19" t="n"/>
      <c r="D38" s="12">
        <f>IF(C38="","",IFERROR(VLOOKUP(C38,'Parâmetros'!$D$5:$H$104,2,FALSE),"Conferir código"))</f>
        <v/>
      </c>
      <c r="E38" s="19" t="n"/>
      <c r="F38" s="12">
        <f>IF(E38="","",IFERROR(VLOOKUP(E38,'Serviços'!$A$5:$F$104,2,FALSE),"Conferir código"))</f>
        <v/>
      </c>
      <c r="G38" s="20" t="n"/>
      <c r="H38" s="21" t="n"/>
      <c r="I38" s="35" t="n"/>
      <c r="J38" s="25">
        <f>IF(E38="","",IFERROR(VLOOKUP(E38,'Serviços'!$A$5:$F$104,3,FALSE),""))</f>
        <v/>
      </c>
      <c r="K38" s="25">
        <f>IF(E38="","",IFERROR(VLOOKUP(E38,'Serviços'!$A$5:$F$104,4,FALSE),""))</f>
        <v/>
      </c>
      <c r="L38" s="25">
        <f>IF(OR(A38="",B38="",C38="",E38="",G38="",H38="",I38="",NOT(ISNUMBER(G38)),NOT(ISNUMBER(H38)),NOT(ISNUMBER(I38)),NOT(ISNUMBER(J38)),NOT(ISNUMBER(K38))),"",G38*H38*60*I38)</f>
        <v/>
      </c>
      <c r="M38" s="25">
        <f>IF(OR(L38="",NOT(ISNUMBER(L38)),NOT(ISNUMBER(J38)),NOT(ISNUMBER(K38))),"",IFERROR(INT(L38/(J38+K38)),""))</f>
        <v/>
      </c>
      <c r="N38" s="25">
        <f>IF(OR(A38="",M38="",Q38&lt;&gt;"Planejado",R38&lt;&gt;"OK"),"",M38)</f>
        <v/>
      </c>
      <c r="O38" s="26">
        <f>IF(E38="","",IFERROR(VLOOKUP(E38,'Serviços'!$A$5:$F$104,5,FALSE),""))</f>
        <v/>
      </c>
      <c r="P38" s="26">
        <f>IF(OR(N38="",O38="",NOT(ISNUMBER(N38)),NOT(ISNUMBER(O38))),"",N38*O38)</f>
        <v/>
      </c>
      <c r="Q38" s="19" t="n"/>
      <c r="R38" s="12">
        <f>IF(A38="","",IF(OR(B38="",C38="",E38="",G38="",H38="",I38="",Q38=""),"Conferir campos",IF(OR(D38="Conferir código",F38="Conferir código"),"Conferir códigos",IF(OR(NOT(ISNUMBER(G38)),NOT(ISNUMBER(H38)),NOT(ISNUMBER(I38)),NOT(ISNUMBER(J38)),NOT(ISNUMBER(K38)),NOT(ISNUMBER(O38))),"Conferir quantidades",IF(OR(G38&lt;1,G38&gt;'Parâmetros'!$B$5,H38&lt;=0,H38&gt;'Parâmetros'!$B$6,I38&lt;0,I38&gt;'Parâmetros'!$B$7),"Conferir limites",IF(IFERROR(VLOOKUP(C38,'Parâmetros'!$D$5:$H$104,5,FALSE),"Inativo")&lt;&gt;"Ativo","Conferir profissional",IF(IFERROR(VLOOKUP(E38,'Serviços'!$A$5:$F$104,6,FALSE),"Inativo")&lt;&gt;"Ativo","Conferir serviço",IF(Q38="Em conferência","Conferir premissas",IF(Q38="Inativo","Não considerar",IF(Q38="Rascunho","Aguardar planejamento",IF(Q38="Planejado","OK","Conferir status")))))))))))</f>
        <v/>
      </c>
    </row>
    <row r="39">
      <c r="A39" s="17" t="n"/>
      <c r="B39" s="18" t="n"/>
      <c r="C39" s="19" t="n"/>
      <c r="D39" s="10">
        <f>IF(C39="","",IFERROR(VLOOKUP(C39,'Parâmetros'!$D$5:$H$104,2,FALSE),"Conferir código"))</f>
        <v/>
      </c>
      <c r="E39" s="19" t="n"/>
      <c r="F39" s="10">
        <f>IF(E39="","",IFERROR(VLOOKUP(E39,'Serviços'!$A$5:$F$104,2,FALSE),"Conferir código"))</f>
        <v/>
      </c>
      <c r="G39" s="20" t="n"/>
      <c r="H39" s="21" t="n"/>
      <c r="I39" s="35" t="n"/>
      <c r="J39" s="23">
        <f>IF(E39="","",IFERROR(VLOOKUP(E39,'Serviços'!$A$5:$F$104,3,FALSE),""))</f>
        <v/>
      </c>
      <c r="K39" s="23">
        <f>IF(E39="","",IFERROR(VLOOKUP(E39,'Serviços'!$A$5:$F$104,4,FALSE),""))</f>
        <v/>
      </c>
      <c r="L39" s="23">
        <f>IF(OR(A39="",B39="",C39="",E39="",G39="",H39="",I39="",NOT(ISNUMBER(G39)),NOT(ISNUMBER(H39)),NOT(ISNUMBER(I39)),NOT(ISNUMBER(J39)),NOT(ISNUMBER(K39))),"",G39*H39*60*I39)</f>
        <v/>
      </c>
      <c r="M39" s="23">
        <f>IF(OR(L39="",NOT(ISNUMBER(L39)),NOT(ISNUMBER(J39)),NOT(ISNUMBER(K39))),"",IFERROR(INT(L39/(J39+K39)),""))</f>
        <v/>
      </c>
      <c r="N39" s="23">
        <f>IF(OR(A39="",M39="",Q39&lt;&gt;"Planejado",R39&lt;&gt;"OK"),"",M39)</f>
        <v/>
      </c>
      <c r="O39" s="24">
        <f>IF(E39="","",IFERROR(VLOOKUP(E39,'Serviços'!$A$5:$F$104,5,FALSE),""))</f>
        <v/>
      </c>
      <c r="P39" s="24">
        <f>IF(OR(N39="",O39="",NOT(ISNUMBER(N39)),NOT(ISNUMBER(O39))),"",N39*O39)</f>
        <v/>
      </c>
      <c r="Q39" s="19" t="n"/>
      <c r="R39" s="10">
        <f>IF(A39="","",IF(OR(B39="",C39="",E39="",G39="",H39="",I39="",Q39=""),"Conferir campos",IF(OR(D39="Conferir código",F39="Conferir código"),"Conferir códigos",IF(OR(NOT(ISNUMBER(G39)),NOT(ISNUMBER(H39)),NOT(ISNUMBER(I39)),NOT(ISNUMBER(J39)),NOT(ISNUMBER(K39)),NOT(ISNUMBER(O39))),"Conferir quantidades",IF(OR(G39&lt;1,G39&gt;'Parâmetros'!$B$5,H39&lt;=0,H39&gt;'Parâmetros'!$B$6,I39&lt;0,I39&gt;'Parâmetros'!$B$7),"Conferir limites",IF(IFERROR(VLOOKUP(C39,'Parâmetros'!$D$5:$H$104,5,FALSE),"Inativo")&lt;&gt;"Ativo","Conferir profissional",IF(IFERROR(VLOOKUP(E39,'Serviços'!$A$5:$F$104,6,FALSE),"Inativo")&lt;&gt;"Ativo","Conferir serviço",IF(Q39="Em conferência","Conferir premissas",IF(Q39="Inativo","Não considerar",IF(Q39="Rascunho","Aguardar planejamento",IF(Q39="Planejado","OK","Conferir status")))))))))))</f>
        <v/>
      </c>
    </row>
    <row r="40">
      <c r="A40" s="17" t="n"/>
      <c r="B40" s="18" t="n"/>
      <c r="C40" s="19" t="n"/>
      <c r="D40" s="12">
        <f>IF(C40="","",IFERROR(VLOOKUP(C40,'Parâmetros'!$D$5:$H$104,2,FALSE),"Conferir código"))</f>
        <v/>
      </c>
      <c r="E40" s="19" t="n"/>
      <c r="F40" s="12">
        <f>IF(E40="","",IFERROR(VLOOKUP(E40,'Serviços'!$A$5:$F$104,2,FALSE),"Conferir código"))</f>
        <v/>
      </c>
      <c r="G40" s="20" t="n"/>
      <c r="H40" s="21" t="n"/>
      <c r="I40" s="35" t="n"/>
      <c r="J40" s="25">
        <f>IF(E40="","",IFERROR(VLOOKUP(E40,'Serviços'!$A$5:$F$104,3,FALSE),""))</f>
        <v/>
      </c>
      <c r="K40" s="25">
        <f>IF(E40="","",IFERROR(VLOOKUP(E40,'Serviços'!$A$5:$F$104,4,FALSE),""))</f>
        <v/>
      </c>
      <c r="L40" s="25">
        <f>IF(OR(A40="",B40="",C40="",E40="",G40="",H40="",I40="",NOT(ISNUMBER(G40)),NOT(ISNUMBER(H40)),NOT(ISNUMBER(I40)),NOT(ISNUMBER(J40)),NOT(ISNUMBER(K40))),"",G40*H40*60*I40)</f>
        <v/>
      </c>
      <c r="M40" s="25">
        <f>IF(OR(L40="",NOT(ISNUMBER(L40)),NOT(ISNUMBER(J40)),NOT(ISNUMBER(K40))),"",IFERROR(INT(L40/(J40+K40)),""))</f>
        <v/>
      </c>
      <c r="N40" s="25">
        <f>IF(OR(A40="",M40="",Q40&lt;&gt;"Planejado",R40&lt;&gt;"OK"),"",M40)</f>
        <v/>
      </c>
      <c r="O40" s="26">
        <f>IF(E40="","",IFERROR(VLOOKUP(E40,'Serviços'!$A$5:$F$104,5,FALSE),""))</f>
        <v/>
      </c>
      <c r="P40" s="26">
        <f>IF(OR(N40="",O40="",NOT(ISNUMBER(N40)),NOT(ISNUMBER(O40))),"",N40*O40)</f>
        <v/>
      </c>
      <c r="Q40" s="19" t="n"/>
      <c r="R40" s="12">
        <f>IF(A40="","",IF(OR(B40="",C40="",E40="",G40="",H40="",I40="",Q40=""),"Conferir campos",IF(OR(D40="Conferir código",F40="Conferir código"),"Conferir códigos",IF(OR(NOT(ISNUMBER(G40)),NOT(ISNUMBER(H40)),NOT(ISNUMBER(I40)),NOT(ISNUMBER(J40)),NOT(ISNUMBER(K40)),NOT(ISNUMBER(O40))),"Conferir quantidades",IF(OR(G40&lt;1,G40&gt;'Parâmetros'!$B$5,H40&lt;=0,H40&gt;'Parâmetros'!$B$6,I40&lt;0,I40&gt;'Parâmetros'!$B$7),"Conferir limites",IF(IFERROR(VLOOKUP(C40,'Parâmetros'!$D$5:$H$104,5,FALSE),"Inativo")&lt;&gt;"Ativo","Conferir profissional",IF(IFERROR(VLOOKUP(E40,'Serviços'!$A$5:$F$104,6,FALSE),"Inativo")&lt;&gt;"Ativo","Conferir serviço",IF(Q40="Em conferência","Conferir premissas",IF(Q40="Inativo","Não considerar",IF(Q40="Rascunho","Aguardar planejamento",IF(Q40="Planejado","OK","Conferir status")))))))))))</f>
        <v/>
      </c>
    </row>
    <row r="41">
      <c r="A41" s="17" t="n"/>
      <c r="B41" s="18" t="n"/>
      <c r="C41" s="19" t="n"/>
      <c r="D41" s="10">
        <f>IF(C41="","",IFERROR(VLOOKUP(C41,'Parâmetros'!$D$5:$H$104,2,FALSE),"Conferir código"))</f>
        <v/>
      </c>
      <c r="E41" s="19" t="n"/>
      <c r="F41" s="10">
        <f>IF(E41="","",IFERROR(VLOOKUP(E41,'Serviços'!$A$5:$F$104,2,FALSE),"Conferir código"))</f>
        <v/>
      </c>
      <c r="G41" s="20" t="n"/>
      <c r="H41" s="21" t="n"/>
      <c r="I41" s="35" t="n"/>
      <c r="J41" s="23">
        <f>IF(E41="","",IFERROR(VLOOKUP(E41,'Serviços'!$A$5:$F$104,3,FALSE),""))</f>
        <v/>
      </c>
      <c r="K41" s="23">
        <f>IF(E41="","",IFERROR(VLOOKUP(E41,'Serviços'!$A$5:$F$104,4,FALSE),""))</f>
        <v/>
      </c>
      <c r="L41" s="23">
        <f>IF(OR(A41="",B41="",C41="",E41="",G41="",H41="",I41="",NOT(ISNUMBER(G41)),NOT(ISNUMBER(H41)),NOT(ISNUMBER(I41)),NOT(ISNUMBER(J41)),NOT(ISNUMBER(K41))),"",G41*H41*60*I41)</f>
        <v/>
      </c>
      <c r="M41" s="23">
        <f>IF(OR(L41="",NOT(ISNUMBER(L41)),NOT(ISNUMBER(J41)),NOT(ISNUMBER(K41))),"",IFERROR(INT(L41/(J41+K41)),""))</f>
        <v/>
      </c>
      <c r="N41" s="23">
        <f>IF(OR(A41="",M41="",Q41&lt;&gt;"Planejado",R41&lt;&gt;"OK"),"",M41)</f>
        <v/>
      </c>
      <c r="O41" s="24">
        <f>IF(E41="","",IFERROR(VLOOKUP(E41,'Serviços'!$A$5:$F$104,5,FALSE),""))</f>
        <v/>
      </c>
      <c r="P41" s="24">
        <f>IF(OR(N41="",O41="",NOT(ISNUMBER(N41)),NOT(ISNUMBER(O41))),"",N41*O41)</f>
        <v/>
      </c>
      <c r="Q41" s="19" t="n"/>
      <c r="R41" s="10">
        <f>IF(A41="","",IF(OR(B41="",C41="",E41="",G41="",H41="",I41="",Q41=""),"Conferir campos",IF(OR(D41="Conferir código",F41="Conferir código"),"Conferir códigos",IF(OR(NOT(ISNUMBER(G41)),NOT(ISNUMBER(H41)),NOT(ISNUMBER(I41)),NOT(ISNUMBER(J41)),NOT(ISNUMBER(K41)),NOT(ISNUMBER(O41))),"Conferir quantidades",IF(OR(G41&lt;1,G41&gt;'Parâmetros'!$B$5,H41&lt;=0,H41&gt;'Parâmetros'!$B$6,I41&lt;0,I41&gt;'Parâmetros'!$B$7),"Conferir limites",IF(IFERROR(VLOOKUP(C41,'Parâmetros'!$D$5:$H$104,5,FALSE),"Inativo")&lt;&gt;"Ativo","Conferir profissional",IF(IFERROR(VLOOKUP(E41,'Serviços'!$A$5:$F$104,6,FALSE),"Inativo")&lt;&gt;"Ativo","Conferir serviço",IF(Q41="Em conferência","Conferir premissas",IF(Q41="Inativo","Não considerar",IF(Q41="Rascunho","Aguardar planejamento",IF(Q41="Planejado","OK","Conferir status")))))))))))</f>
        <v/>
      </c>
    </row>
    <row r="42">
      <c r="A42" s="17" t="n"/>
      <c r="B42" s="18" t="n"/>
      <c r="C42" s="19" t="n"/>
      <c r="D42" s="12">
        <f>IF(C42="","",IFERROR(VLOOKUP(C42,'Parâmetros'!$D$5:$H$104,2,FALSE),"Conferir código"))</f>
        <v/>
      </c>
      <c r="E42" s="19" t="n"/>
      <c r="F42" s="12">
        <f>IF(E42="","",IFERROR(VLOOKUP(E42,'Serviços'!$A$5:$F$104,2,FALSE),"Conferir código"))</f>
        <v/>
      </c>
      <c r="G42" s="20" t="n"/>
      <c r="H42" s="21" t="n"/>
      <c r="I42" s="35" t="n"/>
      <c r="J42" s="25">
        <f>IF(E42="","",IFERROR(VLOOKUP(E42,'Serviços'!$A$5:$F$104,3,FALSE),""))</f>
        <v/>
      </c>
      <c r="K42" s="25">
        <f>IF(E42="","",IFERROR(VLOOKUP(E42,'Serviços'!$A$5:$F$104,4,FALSE),""))</f>
        <v/>
      </c>
      <c r="L42" s="25">
        <f>IF(OR(A42="",B42="",C42="",E42="",G42="",H42="",I42="",NOT(ISNUMBER(G42)),NOT(ISNUMBER(H42)),NOT(ISNUMBER(I42)),NOT(ISNUMBER(J42)),NOT(ISNUMBER(K42))),"",G42*H42*60*I42)</f>
        <v/>
      </c>
      <c r="M42" s="25">
        <f>IF(OR(L42="",NOT(ISNUMBER(L42)),NOT(ISNUMBER(J42)),NOT(ISNUMBER(K42))),"",IFERROR(INT(L42/(J42+K42)),""))</f>
        <v/>
      </c>
      <c r="N42" s="25">
        <f>IF(OR(A42="",M42="",Q42&lt;&gt;"Planejado",R42&lt;&gt;"OK"),"",M42)</f>
        <v/>
      </c>
      <c r="O42" s="26">
        <f>IF(E42="","",IFERROR(VLOOKUP(E42,'Serviços'!$A$5:$F$104,5,FALSE),""))</f>
        <v/>
      </c>
      <c r="P42" s="26">
        <f>IF(OR(N42="",O42="",NOT(ISNUMBER(N42)),NOT(ISNUMBER(O42))),"",N42*O42)</f>
        <v/>
      </c>
      <c r="Q42" s="19" t="n"/>
      <c r="R42" s="12">
        <f>IF(A42="","",IF(OR(B42="",C42="",E42="",G42="",H42="",I42="",Q42=""),"Conferir campos",IF(OR(D42="Conferir código",F42="Conferir código"),"Conferir códigos",IF(OR(NOT(ISNUMBER(G42)),NOT(ISNUMBER(H42)),NOT(ISNUMBER(I42)),NOT(ISNUMBER(J42)),NOT(ISNUMBER(K42)),NOT(ISNUMBER(O42))),"Conferir quantidades",IF(OR(G42&lt;1,G42&gt;'Parâmetros'!$B$5,H42&lt;=0,H42&gt;'Parâmetros'!$B$6,I42&lt;0,I42&gt;'Parâmetros'!$B$7),"Conferir limites",IF(IFERROR(VLOOKUP(C42,'Parâmetros'!$D$5:$H$104,5,FALSE),"Inativo")&lt;&gt;"Ativo","Conferir profissional",IF(IFERROR(VLOOKUP(E42,'Serviços'!$A$5:$F$104,6,FALSE),"Inativo")&lt;&gt;"Ativo","Conferir serviço",IF(Q42="Em conferência","Conferir premissas",IF(Q42="Inativo","Não considerar",IF(Q42="Rascunho","Aguardar planejamento",IF(Q42="Planejado","OK","Conferir status")))))))))))</f>
        <v/>
      </c>
    </row>
    <row r="43">
      <c r="A43" s="17" t="n"/>
      <c r="B43" s="18" t="n"/>
      <c r="C43" s="19" t="n"/>
      <c r="D43" s="10">
        <f>IF(C43="","",IFERROR(VLOOKUP(C43,'Parâmetros'!$D$5:$H$104,2,FALSE),"Conferir código"))</f>
        <v/>
      </c>
      <c r="E43" s="19" t="n"/>
      <c r="F43" s="10">
        <f>IF(E43="","",IFERROR(VLOOKUP(E43,'Serviços'!$A$5:$F$104,2,FALSE),"Conferir código"))</f>
        <v/>
      </c>
      <c r="G43" s="20" t="n"/>
      <c r="H43" s="21" t="n"/>
      <c r="I43" s="35" t="n"/>
      <c r="J43" s="23">
        <f>IF(E43="","",IFERROR(VLOOKUP(E43,'Serviços'!$A$5:$F$104,3,FALSE),""))</f>
        <v/>
      </c>
      <c r="K43" s="23">
        <f>IF(E43="","",IFERROR(VLOOKUP(E43,'Serviços'!$A$5:$F$104,4,FALSE),""))</f>
        <v/>
      </c>
      <c r="L43" s="23">
        <f>IF(OR(A43="",B43="",C43="",E43="",G43="",H43="",I43="",NOT(ISNUMBER(G43)),NOT(ISNUMBER(H43)),NOT(ISNUMBER(I43)),NOT(ISNUMBER(J43)),NOT(ISNUMBER(K43))),"",G43*H43*60*I43)</f>
        <v/>
      </c>
      <c r="M43" s="23">
        <f>IF(OR(L43="",NOT(ISNUMBER(L43)),NOT(ISNUMBER(J43)),NOT(ISNUMBER(K43))),"",IFERROR(INT(L43/(J43+K43)),""))</f>
        <v/>
      </c>
      <c r="N43" s="23">
        <f>IF(OR(A43="",M43="",Q43&lt;&gt;"Planejado",R43&lt;&gt;"OK"),"",M43)</f>
        <v/>
      </c>
      <c r="O43" s="24">
        <f>IF(E43="","",IFERROR(VLOOKUP(E43,'Serviços'!$A$5:$F$104,5,FALSE),""))</f>
        <v/>
      </c>
      <c r="P43" s="24">
        <f>IF(OR(N43="",O43="",NOT(ISNUMBER(N43)),NOT(ISNUMBER(O43))),"",N43*O43)</f>
        <v/>
      </c>
      <c r="Q43" s="19" t="n"/>
      <c r="R43" s="10">
        <f>IF(A43="","",IF(OR(B43="",C43="",E43="",G43="",H43="",I43="",Q43=""),"Conferir campos",IF(OR(D43="Conferir código",F43="Conferir código"),"Conferir códigos",IF(OR(NOT(ISNUMBER(G43)),NOT(ISNUMBER(H43)),NOT(ISNUMBER(I43)),NOT(ISNUMBER(J43)),NOT(ISNUMBER(K43)),NOT(ISNUMBER(O43))),"Conferir quantidades",IF(OR(G43&lt;1,G43&gt;'Parâmetros'!$B$5,H43&lt;=0,H43&gt;'Parâmetros'!$B$6,I43&lt;0,I43&gt;'Parâmetros'!$B$7),"Conferir limites",IF(IFERROR(VLOOKUP(C43,'Parâmetros'!$D$5:$H$104,5,FALSE),"Inativo")&lt;&gt;"Ativo","Conferir profissional",IF(IFERROR(VLOOKUP(E43,'Serviços'!$A$5:$F$104,6,FALSE),"Inativo")&lt;&gt;"Ativo","Conferir serviço",IF(Q43="Em conferência","Conferir premissas",IF(Q43="Inativo","Não considerar",IF(Q43="Rascunho","Aguardar planejamento",IF(Q43="Planejado","OK","Conferir status")))))))))))</f>
        <v/>
      </c>
    </row>
    <row r="44">
      <c r="A44" s="17" t="n"/>
      <c r="B44" s="18" t="n"/>
      <c r="C44" s="19" t="n"/>
      <c r="D44" s="12">
        <f>IF(C44="","",IFERROR(VLOOKUP(C44,'Parâmetros'!$D$5:$H$104,2,FALSE),"Conferir código"))</f>
        <v/>
      </c>
      <c r="E44" s="19" t="n"/>
      <c r="F44" s="12">
        <f>IF(E44="","",IFERROR(VLOOKUP(E44,'Serviços'!$A$5:$F$104,2,FALSE),"Conferir código"))</f>
        <v/>
      </c>
      <c r="G44" s="20" t="n"/>
      <c r="H44" s="21" t="n"/>
      <c r="I44" s="35" t="n"/>
      <c r="J44" s="25">
        <f>IF(E44="","",IFERROR(VLOOKUP(E44,'Serviços'!$A$5:$F$104,3,FALSE),""))</f>
        <v/>
      </c>
      <c r="K44" s="25">
        <f>IF(E44="","",IFERROR(VLOOKUP(E44,'Serviços'!$A$5:$F$104,4,FALSE),""))</f>
        <v/>
      </c>
      <c r="L44" s="25">
        <f>IF(OR(A44="",B44="",C44="",E44="",G44="",H44="",I44="",NOT(ISNUMBER(G44)),NOT(ISNUMBER(H44)),NOT(ISNUMBER(I44)),NOT(ISNUMBER(J44)),NOT(ISNUMBER(K44))),"",G44*H44*60*I44)</f>
        <v/>
      </c>
      <c r="M44" s="25">
        <f>IF(OR(L44="",NOT(ISNUMBER(L44)),NOT(ISNUMBER(J44)),NOT(ISNUMBER(K44))),"",IFERROR(INT(L44/(J44+K44)),""))</f>
        <v/>
      </c>
      <c r="N44" s="25">
        <f>IF(OR(A44="",M44="",Q44&lt;&gt;"Planejado",R44&lt;&gt;"OK"),"",M44)</f>
        <v/>
      </c>
      <c r="O44" s="26">
        <f>IF(E44="","",IFERROR(VLOOKUP(E44,'Serviços'!$A$5:$F$104,5,FALSE),""))</f>
        <v/>
      </c>
      <c r="P44" s="26">
        <f>IF(OR(N44="",O44="",NOT(ISNUMBER(N44)),NOT(ISNUMBER(O44))),"",N44*O44)</f>
        <v/>
      </c>
      <c r="Q44" s="19" t="n"/>
      <c r="R44" s="12">
        <f>IF(A44="","",IF(OR(B44="",C44="",E44="",G44="",H44="",I44="",Q44=""),"Conferir campos",IF(OR(D44="Conferir código",F44="Conferir código"),"Conferir códigos",IF(OR(NOT(ISNUMBER(G44)),NOT(ISNUMBER(H44)),NOT(ISNUMBER(I44)),NOT(ISNUMBER(J44)),NOT(ISNUMBER(K44)),NOT(ISNUMBER(O44))),"Conferir quantidades",IF(OR(G44&lt;1,G44&gt;'Parâmetros'!$B$5,H44&lt;=0,H44&gt;'Parâmetros'!$B$6,I44&lt;0,I44&gt;'Parâmetros'!$B$7),"Conferir limites",IF(IFERROR(VLOOKUP(C44,'Parâmetros'!$D$5:$H$104,5,FALSE),"Inativo")&lt;&gt;"Ativo","Conferir profissional",IF(IFERROR(VLOOKUP(E44,'Serviços'!$A$5:$F$104,6,FALSE),"Inativo")&lt;&gt;"Ativo","Conferir serviço",IF(Q44="Em conferência","Conferir premissas",IF(Q44="Inativo","Não considerar",IF(Q44="Rascunho","Aguardar planejamento",IF(Q44="Planejado","OK","Conferir status")))))))))))</f>
        <v/>
      </c>
    </row>
    <row r="45">
      <c r="A45" s="17" t="n"/>
      <c r="B45" s="18" t="n"/>
      <c r="C45" s="19" t="n"/>
      <c r="D45" s="10">
        <f>IF(C45="","",IFERROR(VLOOKUP(C45,'Parâmetros'!$D$5:$H$104,2,FALSE),"Conferir código"))</f>
        <v/>
      </c>
      <c r="E45" s="19" t="n"/>
      <c r="F45" s="10">
        <f>IF(E45="","",IFERROR(VLOOKUP(E45,'Serviços'!$A$5:$F$104,2,FALSE),"Conferir código"))</f>
        <v/>
      </c>
      <c r="G45" s="20" t="n"/>
      <c r="H45" s="21" t="n"/>
      <c r="I45" s="35" t="n"/>
      <c r="J45" s="23">
        <f>IF(E45="","",IFERROR(VLOOKUP(E45,'Serviços'!$A$5:$F$104,3,FALSE),""))</f>
        <v/>
      </c>
      <c r="K45" s="23">
        <f>IF(E45="","",IFERROR(VLOOKUP(E45,'Serviços'!$A$5:$F$104,4,FALSE),""))</f>
        <v/>
      </c>
      <c r="L45" s="23">
        <f>IF(OR(A45="",B45="",C45="",E45="",G45="",H45="",I45="",NOT(ISNUMBER(G45)),NOT(ISNUMBER(H45)),NOT(ISNUMBER(I45)),NOT(ISNUMBER(J45)),NOT(ISNUMBER(K45))),"",G45*H45*60*I45)</f>
        <v/>
      </c>
      <c r="M45" s="23">
        <f>IF(OR(L45="",NOT(ISNUMBER(L45)),NOT(ISNUMBER(J45)),NOT(ISNUMBER(K45))),"",IFERROR(INT(L45/(J45+K45)),""))</f>
        <v/>
      </c>
      <c r="N45" s="23">
        <f>IF(OR(A45="",M45="",Q45&lt;&gt;"Planejado",R45&lt;&gt;"OK"),"",M45)</f>
        <v/>
      </c>
      <c r="O45" s="24">
        <f>IF(E45="","",IFERROR(VLOOKUP(E45,'Serviços'!$A$5:$F$104,5,FALSE),""))</f>
        <v/>
      </c>
      <c r="P45" s="24">
        <f>IF(OR(N45="",O45="",NOT(ISNUMBER(N45)),NOT(ISNUMBER(O45))),"",N45*O45)</f>
        <v/>
      </c>
      <c r="Q45" s="19" t="n"/>
      <c r="R45" s="10">
        <f>IF(A45="","",IF(OR(B45="",C45="",E45="",G45="",H45="",I45="",Q45=""),"Conferir campos",IF(OR(D45="Conferir código",F45="Conferir código"),"Conferir códigos",IF(OR(NOT(ISNUMBER(G45)),NOT(ISNUMBER(H45)),NOT(ISNUMBER(I45)),NOT(ISNUMBER(J45)),NOT(ISNUMBER(K45)),NOT(ISNUMBER(O45))),"Conferir quantidades",IF(OR(G45&lt;1,G45&gt;'Parâmetros'!$B$5,H45&lt;=0,H45&gt;'Parâmetros'!$B$6,I45&lt;0,I45&gt;'Parâmetros'!$B$7),"Conferir limites",IF(IFERROR(VLOOKUP(C45,'Parâmetros'!$D$5:$H$104,5,FALSE),"Inativo")&lt;&gt;"Ativo","Conferir profissional",IF(IFERROR(VLOOKUP(E45,'Serviços'!$A$5:$F$104,6,FALSE),"Inativo")&lt;&gt;"Ativo","Conferir serviço",IF(Q45="Em conferência","Conferir premissas",IF(Q45="Inativo","Não considerar",IF(Q45="Rascunho","Aguardar planejamento",IF(Q45="Planejado","OK","Conferir status")))))))))))</f>
        <v/>
      </c>
    </row>
    <row r="46">
      <c r="A46" s="17" t="n"/>
      <c r="B46" s="18" t="n"/>
      <c r="C46" s="19" t="n"/>
      <c r="D46" s="12">
        <f>IF(C46="","",IFERROR(VLOOKUP(C46,'Parâmetros'!$D$5:$H$104,2,FALSE),"Conferir código"))</f>
        <v/>
      </c>
      <c r="E46" s="19" t="n"/>
      <c r="F46" s="12">
        <f>IF(E46="","",IFERROR(VLOOKUP(E46,'Serviços'!$A$5:$F$104,2,FALSE),"Conferir código"))</f>
        <v/>
      </c>
      <c r="G46" s="20" t="n"/>
      <c r="H46" s="21" t="n"/>
      <c r="I46" s="35" t="n"/>
      <c r="J46" s="25">
        <f>IF(E46="","",IFERROR(VLOOKUP(E46,'Serviços'!$A$5:$F$104,3,FALSE),""))</f>
        <v/>
      </c>
      <c r="K46" s="25">
        <f>IF(E46="","",IFERROR(VLOOKUP(E46,'Serviços'!$A$5:$F$104,4,FALSE),""))</f>
        <v/>
      </c>
      <c r="L46" s="25">
        <f>IF(OR(A46="",B46="",C46="",E46="",G46="",H46="",I46="",NOT(ISNUMBER(G46)),NOT(ISNUMBER(H46)),NOT(ISNUMBER(I46)),NOT(ISNUMBER(J46)),NOT(ISNUMBER(K46))),"",G46*H46*60*I46)</f>
        <v/>
      </c>
      <c r="M46" s="25">
        <f>IF(OR(L46="",NOT(ISNUMBER(L46)),NOT(ISNUMBER(J46)),NOT(ISNUMBER(K46))),"",IFERROR(INT(L46/(J46+K46)),""))</f>
        <v/>
      </c>
      <c r="N46" s="25">
        <f>IF(OR(A46="",M46="",Q46&lt;&gt;"Planejado",R46&lt;&gt;"OK"),"",M46)</f>
        <v/>
      </c>
      <c r="O46" s="26">
        <f>IF(E46="","",IFERROR(VLOOKUP(E46,'Serviços'!$A$5:$F$104,5,FALSE),""))</f>
        <v/>
      </c>
      <c r="P46" s="26">
        <f>IF(OR(N46="",O46="",NOT(ISNUMBER(N46)),NOT(ISNUMBER(O46))),"",N46*O46)</f>
        <v/>
      </c>
      <c r="Q46" s="19" t="n"/>
      <c r="R46" s="12">
        <f>IF(A46="","",IF(OR(B46="",C46="",E46="",G46="",H46="",I46="",Q46=""),"Conferir campos",IF(OR(D46="Conferir código",F46="Conferir código"),"Conferir códigos",IF(OR(NOT(ISNUMBER(G46)),NOT(ISNUMBER(H46)),NOT(ISNUMBER(I46)),NOT(ISNUMBER(J46)),NOT(ISNUMBER(K46)),NOT(ISNUMBER(O46))),"Conferir quantidades",IF(OR(G46&lt;1,G46&gt;'Parâmetros'!$B$5,H46&lt;=0,H46&gt;'Parâmetros'!$B$6,I46&lt;0,I46&gt;'Parâmetros'!$B$7),"Conferir limites",IF(IFERROR(VLOOKUP(C46,'Parâmetros'!$D$5:$H$104,5,FALSE),"Inativo")&lt;&gt;"Ativo","Conferir profissional",IF(IFERROR(VLOOKUP(E46,'Serviços'!$A$5:$F$104,6,FALSE),"Inativo")&lt;&gt;"Ativo","Conferir serviço",IF(Q46="Em conferência","Conferir premissas",IF(Q46="Inativo","Não considerar",IF(Q46="Rascunho","Aguardar planejamento",IF(Q46="Planejado","OK","Conferir status")))))))))))</f>
        <v/>
      </c>
    </row>
    <row r="47">
      <c r="A47" s="17" t="n"/>
      <c r="B47" s="18" t="n"/>
      <c r="C47" s="19" t="n"/>
      <c r="D47" s="10">
        <f>IF(C47="","",IFERROR(VLOOKUP(C47,'Parâmetros'!$D$5:$H$104,2,FALSE),"Conferir código"))</f>
        <v/>
      </c>
      <c r="E47" s="19" t="n"/>
      <c r="F47" s="10">
        <f>IF(E47="","",IFERROR(VLOOKUP(E47,'Serviços'!$A$5:$F$104,2,FALSE),"Conferir código"))</f>
        <v/>
      </c>
      <c r="G47" s="20" t="n"/>
      <c r="H47" s="21" t="n"/>
      <c r="I47" s="35" t="n"/>
      <c r="J47" s="23">
        <f>IF(E47="","",IFERROR(VLOOKUP(E47,'Serviços'!$A$5:$F$104,3,FALSE),""))</f>
        <v/>
      </c>
      <c r="K47" s="23">
        <f>IF(E47="","",IFERROR(VLOOKUP(E47,'Serviços'!$A$5:$F$104,4,FALSE),""))</f>
        <v/>
      </c>
      <c r="L47" s="23">
        <f>IF(OR(A47="",B47="",C47="",E47="",G47="",H47="",I47="",NOT(ISNUMBER(G47)),NOT(ISNUMBER(H47)),NOT(ISNUMBER(I47)),NOT(ISNUMBER(J47)),NOT(ISNUMBER(K47))),"",G47*H47*60*I47)</f>
        <v/>
      </c>
      <c r="M47" s="23">
        <f>IF(OR(L47="",NOT(ISNUMBER(L47)),NOT(ISNUMBER(J47)),NOT(ISNUMBER(K47))),"",IFERROR(INT(L47/(J47+K47)),""))</f>
        <v/>
      </c>
      <c r="N47" s="23">
        <f>IF(OR(A47="",M47="",Q47&lt;&gt;"Planejado",R47&lt;&gt;"OK"),"",M47)</f>
        <v/>
      </c>
      <c r="O47" s="24">
        <f>IF(E47="","",IFERROR(VLOOKUP(E47,'Serviços'!$A$5:$F$104,5,FALSE),""))</f>
        <v/>
      </c>
      <c r="P47" s="24">
        <f>IF(OR(N47="",O47="",NOT(ISNUMBER(N47)),NOT(ISNUMBER(O47))),"",N47*O47)</f>
        <v/>
      </c>
      <c r="Q47" s="19" t="n"/>
      <c r="R47" s="10">
        <f>IF(A47="","",IF(OR(B47="",C47="",E47="",G47="",H47="",I47="",Q47=""),"Conferir campos",IF(OR(D47="Conferir código",F47="Conferir código"),"Conferir códigos",IF(OR(NOT(ISNUMBER(G47)),NOT(ISNUMBER(H47)),NOT(ISNUMBER(I47)),NOT(ISNUMBER(J47)),NOT(ISNUMBER(K47)),NOT(ISNUMBER(O47))),"Conferir quantidades",IF(OR(G47&lt;1,G47&gt;'Parâmetros'!$B$5,H47&lt;=0,H47&gt;'Parâmetros'!$B$6,I47&lt;0,I47&gt;'Parâmetros'!$B$7),"Conferir limites",IF(IFERROR(VLOOKUP(C47,'Parâmetros'!$D$5:$H$104,5,FALSE),"Inativo")&lt;&gt;"Ativo","Conferir profissional",IF(IFERROR(VLOOKUP(E47,'Serviços'!$A$5:$F$104,6,FALSE),"Inativo")&lt;&gt;"Ativo","Conferir serviço",IF(Q47="Em conferência","Conferir premissas",IF(Q47="Inativo","Não considerar",IF(Q47="Rascunho","Aguardar planejamento",IF(Q47="Planejado","OK","Conferir status")))))))))))</f>
        <v/>
      </c>
    </row>
    <row r="48">
      <c r="A48" s="17" t="n"/>
      <c r="B48" s="18" t="n"/>
      <c r="C48" s="19" t="n"/>
      <c r="D48" s="12">
        <f>IF(C48="","",IFERROR(VLOOKUP(C48,'Parâmetros'!$D$5:$H$104,2,FALSE),"Conferir código"))</f>
        <v/>
      </c>
      <c r="E48" s="19" t="n"/>
      <c r="F48" s="12">
        <f>IF(E48="","",IFERROR(VLOOKUP(E48,'Serviços'!$A$5:$F$104,2,FALSE),"Conferir código"))</f>
        <v/>
      </c>
      <c r="G48" s="20" t="n"/>
      <c r="H48" s="21" t="n"/>
      <c r="I48" s="35" t="n"/>
      <c r="J48" s="25">
        <f>IF(E48="","",IFERROR(VLOOKUP(E48,'Serviços'!$A$5:$F$104,3,FALSE),""))</f>
        <v/>
      </c>
      <c r="K48" s="25">
        <f>IF(E48="","",IFERROR(VLOOKUP(E48,'Serviços'!$A$5:$F$104,4,FALSE),""))</f>
        <v/>
      </c>
      <c r="L48" s="25">
        <f>IF(OR(A48="",B48="",C48="",E48="",G48="",H48="",I48="",NOT(ISNUMBER(G48)),NOT(ISNUMBER(H48)),NOT(ISNUMBER(I48)),NOT(ISNUMBER(J48)),NOT(ISNUMBER(K48))),"",G48*H48*60*I48)</f>
        <v/>
      </c>
      <c r="M48" s="25">
        <f>IF(OR(L48="",NOT(ISNUMBER(L48)),NOT(ISNUMBER(J48)),NOT(ISNUMBER(K48))),"",IFERROR(INT(L48/(J48+K48)),""))</f>
        <v/>
      </c>
      <c r="N48" s="25">
        <f>IF(OR(A48="",M48="",Q48&lt;&gt;"Planejado",R48&lt;&gt;"OK"),"",M48)</f>
        <v/>
      </c>
      <c r="O48" s="26">
        <f>IF(E48="","",IFERROR(VLOOKUP(E48,'Serviços'!$A$5:$F$104,5,FALSE),""))</f>
        <v/>
      </c>
      <c r="P48" s="26">
        <f>IF(OR(N48="",O48="",NOT(ISNUMBER(N48)),NOT(ISNUMBER(O48))),"",N48*O48)</f>
        <v/>
      </c>
      <c r="Q48" s="19" t="n"/>
      <c r="R48" s="12">
        <f>IF(A48="","",IF(OR(B48="",C48="",E48="",G48="",H48="",I48="",Q48=""),"Conferir campos",IF(OR(D48="Conferir código",F48="Conferir código"),"Conferir códigos",IF(OR(NOT(ISNUMBER(G48)),NOT(ISNUMBER(H48)),NOT(ISNUMBER(I48)),NOT(ISNUMBER(J48)),NOT(ISNUMBER(K48)),NOT(ISNUMBER(O48))),"Conferir quantidades",IF(OR(G48&lt;1,G48&gt;'Parâmetros'!$B$5,H48&lt;=0,H48&gt;'Parâmetros'!$B$6,I48&lt;0,I48&gt;'Parâmetros'!$B$7),"Conferir limites",IF(IFERROR(VLOOKUP(C48,'Parâmetros'!$D$5:$H$104,5,FALSE),"Inativo")&lt;&gt;"Ativo","Conferir profissional",IF(IFERROR(VLOOKUP(E48,'Serviços'!$A$5:$F$104,6,FALSE),"Inativo")&lt;&gt;"Ativo","Conferir serviço",IF(Q48="Em conferência","Conferir premissas",IF(Q48="Inativo","Não considerar",IF(Q48="Rascunho","Aguardar planejamento",IF(Q48="Planejado","OK","Conferir status")))))))))))</f>
        <v/>
      </c>
    </row>
    <row r="49">
      <c r="A49" s="17" t="n"/>
      <c r="B49" s="18" t="n"/>
      <c r="C49" s="19" t="n"/>
      <c r="D49" s="10">
        <f>IF(C49="","",IFERROR(VLOOKUP(C49,'Parâmetros'!$D$5:$H$104,2,FALSE),"Conferir código"))</f>
        <v/>
      </c>
      <c r="E49" s="19" t="n"/>
      <c r="F49" s="10">
        <f>IF(E49="","",IFERROR(VLOOKUP(E49,'Serviços'!$A$5:$F$104,2,FALSE),"Conferir código"))</f>
        <v/>
      </c>
      <c r="G49" s="20" t="n"/>
      <c r="H49" s="21" t="n"/>
      <c r="I49" s="35" t="n"/>
      <c r="J49" s="23">
        <f>IF(E49="","",IFERROR(VLOOKUP(E49,'Serviços'!$A$5:$F$104,3,FALSE),""))</f>
        <v/>
      </c>
      <c r="K49" s="23">
        <f>IF(E49="","",IFERROR(VLOOKUP(E49,'Serviços'!$A$5:$F$104,4,FALSE),""))</f>
        <v/>
      </c>
      <c r="L49" s="23">
        <f>IF(OR(A49="",B49="",C49="",E49="",G49="",H49="",I49="",NOT(ISNUMBER(G49)),NOT(ISNUMBER(H49)),NOT(ISNUMBER(I49)),NOT(ISNUMBER(J49)),NOT(ISNUMBER(K49))),"",G49*H49*60*I49)</f>
        <v/>
      </c>
      <c r="M49" s="23">
        <f>IF(OR(L49="",NOT(ISNUMBER(L49)),NOT(ISNUMBER(J49)),NOT(ISNUMBER(K49))),"",IFERROR(INT(L49/(J49+K49)),""))</f>
        <v/>
      </c>
      <c r="N49" s="23">
        <f>IF(OR(A49="",M49="",Q49&lt;&gt;"Planejado",R49&lt;&gt;"OK"),"",M49)</f>
        <v/>
      </c>
      <c r="O49" s="24">
        <f>IF(E49="","",IFERROR(VLOOKUP(E49,'Serviços'!$A$5:$F$104,5,FALSE),""))</f>
        <v/>
      </c>
      <c r="P49" s="24">
        <f>IF(OR(N49="",O49="",NOT(ISNUMBER(N49)),NOT(ISNUMBER(O49))),"",N49*O49)</f>
        <v/>
      </c>
      <c r="Q49" s="19" t="n"/>
      <c r="R49" s="10">
        <f>IF(A49="","",IF(OR(B49="",C49="",E49="",G49="",H49="",I49="",Q49=""),"Conferir campos",IF(OR(D49="Conferir código",F49="Conferir código"),"Conferir códigos",IF(OR(NOT(ISNUMBER(G49)),NOT(ISNUMBER(H49)),NOT(ISNUMBER(I49)),NOT(ISNUMBER(J49)),NOT(ISNUMBER(K49)),NOT(ISNUMBER(O49))),"Conferir quantidades",IF(OR(G49&lt;1,G49&gt;'Parâmetros'!$B$5,H49&lt;=0,H49&gt;'Parâmetros'!$B$6,I49&lt;0,I49&gt;'Parâmetros'!$B$7),"Conferir limites",IF(IFERROR(VLOOKUP(C49,'Parâmetros'!$D$5:$H$104,5,FALSE),"Inativo")&lt;&gt;"Ativo","Conferir profissional",IF(IFERROR(VLOOKUP(E49,'Serviços'!$A$5:$F$104,6,FALSE),"Inativo")&lt;&gt;"Ativo","Conferir serviço",IF(Q49="Em conferência","Conferir premissas",IF(Q49="Inativo","Não considerar",IF(Q49="Rascunho","Aguardar planejamento",IF(Q49="Planejado","OK","Conferir status")))))))))))</f>
        <v/>
      </c>
    </row>
    <row r="50">
      <c r="A50" s="17" t="n"/>
      <c r="B50" s="18" t="n"/>
      <c r="C50" s="19" t="n"/>
      <c r="D50" s="12">
        <f>IF(C50="","",IFERROR(VLOOKUP(C50,'Parâmetros'!$D$5:$H$104,2,FALSE),"Conferir código"))</f>
        <v/>
      </c>
      <c r="E50" s="19" t="n"/>
      <c r="F50" s="12">
        <f>IF(E50="","",IFERROR(VLOOKUP(E50,'Serviços'!$A$5:$F$104,2,FALSE),"Conferir código"))</f>
        <v/>
      </c>
      <c r="G50" s="20" t="n"/>
      <c r="H50" s="21" t="n"/>
      <c r="I50" s="35" t="n"/>
      <c r="J50" s="25">
        <f>IF(E50="","",IFERROR(VLOOKUP(E50,'Serviços'!$A$5:$F$104,3,FALSE),""))</f>
        <v/>
      </c>
      <c r="K50" s="25">
        <f>IF(E50="","",IFERROR(VLOOKUP(E50,'Serviços'!$A$5:$F$104,4,FALSE),""))</f>
        <v/>
      </c>
      <c r="L50" s="25">
        <f>IF(OR(A50="",B50="",C50="",E50="",G50="",H50="",I50="",NOT(ISNUMBER(G50)),NOT(ISNUMBER(H50)),NOT(ISNUMBER(I50)),NOT(ISNUMBER(J50)),NOT(ISNUMBER(K50))),"",G50*H50*60*I50)</f>
        <v/>
      </c>
      <c r="M50" s="25">
        <f>IF(OR(L50="",NOT(ISNUMBER(L50)),NOT(ISNUMBER(J50)),NOT(ISNUMBER(K50))),"",IFERROR(INT(L50/(J50+K50)),""))</f>
        <v/>
      </c>
      <c r="N50" s="25">
        <f>IF(OR(A50="",M50="",Q50&lt;&gt;"Planejado",R50&lt;&gt;"OK"),"",M50)</f>
        <v/>
      </c>
      <c r="O50" s="26">
        <f>IF(E50="","",IFERROR(VLOOKUP(E50,'Serviços'!$A$5:$F$104,5,FALSE),""))</f>
        <v/>
      </c>
      <c r="P50" s="26">
        <f>IF(OR(N50="",O50="",NOT(ISNUMBER(N50)),NOT(ISNUMBER(O50))),"",N50*O50)</f>
        <v/>
      </c>
      <c r="Q50" s="19" t="n"/>
      <c r="R50" s="12">
        <f>IF(A50="","",IF(OR(B50="",C50="",E50="",G50="",H50="",I50="",Q50=""),"Conferir campos",IF(OR(D50="Conferir código",F50="Conferir código"),"Conferir códigos",IF(OR(NOT(ISNUMBER(G50)),NOT(ISNUMBER(H50)),NOT(ISNUMBER(I50)),NOT(ISNUMBER(J50)),NOT(ISNUMBER(K50)),NOT(ISNUMBER(O50))),"Conferir quantidades",IF(OR(G50&lt;1,G50&gt;'Parâmetros'!$B$5,H50&lt;=0,H50&gt;'Parâmetros'!$B$6,I50&lt;0,I50&gt;'Parâmetros'!$B$7),"Conferir limites",IF(IFERROR(VLOOKUP(C50,'Parâmetros'!$D$5:$H$104,5,FALSE),"Inativo")&lt;&gt;"Ativo","Conferir profissional",IF(IFERROR(VLOOKUP(E50,'Serviços'!$A$5:$F$104,6,FALSE),"Inativo")&lt;&gt;"Ativo","Conferir serviço",IF(Q50="Em conferência","Conferir premissas",IF(Q50="Inativo","Não considerar",IF(Q50="Rascunho","Aguardar planejamento",IF(Q50="Planejado","OK","Conferir status")))))))))))</f>
        <v/>
      </c>
    </row>
    <row r="51">
      <c r="A51" s="17" t="n"/>
      <c r="B51" s="18" t="n"/>
      <c r="C51" s="19" t="n"/>
      <c r="D51" s="10">
        <f>IF(C51="","",IFERROR(VLOOKUP(C51,'Parâmetros'!$D$5:$H$104,2,FALSE),"Conferir código"))</f>
        <v/>
      </c>
      <c r="E51" s="19" t="n"/>
      <c r="F51" s="10">
        <f>IF(E51="","",IFERROR(VLOOKUP(E51,'Serviços'!$A$5:$F$104,2,FALSE),"Conferir código"))</f>
        <v/>
      </c>
      <c r="G51" s="20" t="n"/>
      <c r="H51" s="21" t="n"/>
      <c r="I51" s="35" t="n"/>
      <c r="J51" s="23">
        <f>IF(E51="","",IFERROR(VLOOKUP(E51,'Serviços'!$A$5:$F$104,3,FALSE),""))</f>
        <v/>
      </c>
      <c r="K51" s="23">
        <f>IF(E51="","",IFERROR(VLOOKUP(E51,'Serviços'!$A$5:$F$104,4,FALSE),""))</f>
        <v/>
      </c>
      <c r="L51" s="23">
        <f>IF(OR(A51="",B51="",C51="",E51="",G51="",H51="",I51="",NOT(ISNUMBER(G51)),NOT(ISNUMBER(H51)),NOT(ISNUMBER(I51)),NOT(ISNUMBER(J51)),NOT(ISNUMBER(K51))),"",G51*H51*60*I51)</f>
        <v/>
      </c>
      <c r="M51" s="23">
        <f>IF(OR(L51="",NOT(ISNUMBER(L51)),NOT(ISNUMBER(J51)),NOT(ISNUMBER(K51))),"",IFERROR(INT(L51/(J51+K51)),""))</f>
        <v/>
      </c>
      <c r="N51" s="23">
        <f>IF(OR(A51="",M51="",Q51&lt;&gt;"Planejado",R51&lt;&gt;"OK"),"",M51)</f>
        <v/>
      </c>
      <c r="O51" s="24">
        <f>IF(E51="","",IFERROR(VLOOKUP(E51,'Serviços'!$A$5:$F$104,5,FALSE),""))</f>
        <v/>
      </c>
      <c r="P51" s="24">
        <f>IF(OR(N51="",O51="",NOT(ISNUMBER(N51)),NOT(ISNUMBER(O51))),"",N51*O51)</f>
        <v/>
      </c>
      <c r="Q51" s="19" t="n"/>
      <c r="R51" s="10">
        <f>IF(A51="","",IF(OR(B51="",C51="",E51="",G51="",H51="",I51="",Q51=""),"Conferir campos",IF(OR(D51="Conferir código",F51="Conferir código"),"Conferir códigos",IF(OR(NOT(ISNUMBER(G51)),NOT(ISNUMBER(H51)),NOT(ISNUMBER(I51)),NOT(ISNUMBER(J51)),NOT(ISNUMBER(K51)),NOT(ISNUMBER(O51))),"Conferir quantidades",IF(OR(G51&lt;1,G51&gt;'Parâmetros'!$B$5,H51&lt;=0,H51&gt;'Parâmetros'!$B$6,I51&lt;0,I51&gt;'Parâmetros'!$B$7),"Conferir limites",IF(IFERROR(VLOOKUP(C51,'Parâmetros'!$D$5:$H$104,5,FALSE),"Inativo")&lt;&gt;"Ativo","Conferir profissional",IF(IFERROR(VLOOKUP(E51,'Serviços'!$A$5:$F$104,6,FALSE),"Inativo")&lt;&gt;"Ativo","Conferir serviço",IF(Q51="Em conferência","Conferir premissas",IF(Q51="Inativo","Não considerar",IF(Q51="Rascunho","Aguardar planejamento",IF(Q51="Planejado","OK","Conferir status")))))))))))</f>
        <v/>
      </c>
    </row>
    <row r="52">
      <c r="A52" s="17" t="n"/>
      <c r="B52" s="18" t="n"/>
      <c r="C52" s="19" t="n"/>
      <c r="D52" s="12">
        <f>IF(C52="","",IFERROR(VLOOKUP(C52,'Parâmetros'!$D$5:$H$104,2,FALSE),"Conferir código"))</f>
        <v/>
      </c>
      <c r="E52" s="19" t="n"/>
      <c r="F52" s="12">
        <f>IF(E52="","",IFERROR(VLOOKUP(E52,'Serviços'!$A$5:$F$104,2,FALSE),"Conferir código"))</f>
        <v/>
      </c>
      <c r="G52" s="20" t="n"/>
      <c r="H52" s="21" t="n"/>
      <c r="I52" s="35" t="n"/>
      <c r="J52" s="25">
        <f>IF(E52="","",IFERROR(VLOOKUP(E52,'Serviços'!$A$5:$F$104,3,FALSE),""))</f>
        <v/>
      </c>
      <c r="K52" s="25">
        <f>IF(E52="","",IFERROR(VLOOKUP(E52,'Serviços'!$A$5:$F$104,4,FALSE),""))</f>
        <v/>
      </c>
      <c r="L52" s="25">
        <f>IF(OR(A52="",B52="",C52="",E52="",G52="",H52="",I52="",NOT(ISNUMBER(G52)),NOT(ISNUMBER(H52)),NOT(ISNUMBER(I52)),NOT(ISNUMBER(J52)),NOT(ISNUMBER(K52))),"",G52*H52*60*I52)</f>
        <v/>
      </c>
      <c r="M52" s="25">
        <f>IF(OR(L52="",NOT(ISNUMBER(L52)),NOT(ISNUMBER(J52)),NOT(ISNUMBER(K52))),"",IFERROR(INT(L52/(J52+K52)),""))</f>
        <v/>
      </c>
      <c r="N52" s="25">
        <f>IF(OR(A52="",M52="",Q52&lt;&gt;"Planejado",R52&lt;&gt;"OK"),"",M52)</f>
        <v/>
      </c>
      <c r="O52" s="26">
        <f>IF(E52="","",IFERROR(VLOOKUP(E52,'Serviços'!$A$5:$F$104,5,FALSE),""))</f>
        <v/>
      </c>
      <c r="P52" s="26">
        <f>IF(OR(N52="",O52="",NOT(ISNUMBER(N52)),NOT(ISNUMBER(O52))),"",N52*O52)</f>
        <v/>
      </c>
      <c r="Q52" s="19" t="n"/>
      <c r="R52" s="12">
        <f>IF(A52="","",IF(OR(B52="",C52="",E52="",G52="",H52="",I52="",Q52=""),"Conferir campos",IF(OR(D52="Conferir código",F52="Conferir código"),"Conferir códigos",IF(OR(NOT(ISNUMBER(G52)),NOT(ISNUMBER(H52)),NOT(ISNUMBER(I52)),NOT(ISNUMBER(J52)),NOT(ISNUMBER(K52)),NOT(ISNUMBER(O52))),"Conferir quantidades",IF(OR(G52&lt;1,G52&gt;'Parâmetros'!$B$5,H52&lt;=0,H52&gt;'Parâmetros'!$B$6,I52&lt;0,I52&gt;'Parâmetros'!$B$7),"Conferir limites",IF(IFERROR(VLOOKUP(C52,'Parâmetros'!$D$5:$H$104,5,FALSE),"Inativo")&lt;&gt;"Ativo","Conferir profissional",IF(IFERROR(VLOOKUP(E52,'Serviços'!$A$5:$F$104,6,FALSE),"Inativo")&lt;&gt;"Ativo","Conferir serviço",IF(Q52="Em conferência","Conferir premissas",IF(Q52="Inativo","Não considerar",IF(Q52="Rascunho","Aguardar planejamento",IF(Q52="Planejado","OK","Conferir status")))))))))))</f>
        <v/>
      </c>
    </row>
    <row r="53">
      <c r="A53" s="17" t="n"/>
      <c r="B53" s="18" t="n"/>
      <c r="C53" s="19" t="n"/>
      <c r="D53" s="10">
        <f>IF(C53="","",IFERROR(VLOOKUP(C53,'Parâmetros'!$D$5:$H$104,2,FALSE),"Conferir código"))</f>
        <v/>
      </c>
      <c r="E53" s="19" t="n"/>
      <c r="F53" s="10">
        <f>IF(E53="","",IFERROR(VLOOKUP(E53,'Serviços'!$A$5:$F$104,2,FALSE),"Conferir código"))</f>
        <v/>
      </c>
      <c r="G53" s="20" t="n"/>
      <c r="H53" s="21" t="n"/>
      <c r="I53" s="35" t="n"/>
      <c r="J53" s="23">
        <f>IF(E53="","",IFERROR(VLOOKUP(E53,'Serviços'!$A$5:$F$104,3,FALSE),""))</f>
        <v/>
      </c>
      <c r="K53" s="23">
        <f>IF(E53="","",IFERROR(VLOOKUP(E53,'Serviços'!$A$5:$F$104,4,FALSE),""))</f>
        <v/>
      </c>
      <c r="L53" s="23">
        <f>IF(OR(A53="",B53="",C53="",E53="",G53="",H53="",I53="",NOT(ISNUMBER(G53)),NOT(ISNUMBER(H53)),NOT(ISNUMBER(I53)),NOT(ISNUMBER(J53)),NOT(ISNUMBER(K53))),"",G53*H53*60*I53)</f>
        <v/>
      </c>
      <c r="M53" s="23">
        <f>IF(OR(L53="",NOT(ISNUMBER(L53)),NOT(ISNUMBER(J53)),NOT(ISNUMBER(K53))),"",IFERROR(INT(L53/(J53+K53)),""))</f>
        <v/>
      </c>
      <c r="N53" s="23">
        <f>IF(OR(A53="",M53="",Q53&lt;&gt;"Planejado",R53&lt;&gt;"OK"),"",M53)</f>
        <v/>
      </c>
      <c r="O53" s="24">
        <f>IF(E53="","",IFERROR(VLOOKUP(E53,'Serviços'!$A$5:$F$104,5,FALSE),""))</f>
        <v/>
      </c>
      <c r="P53" s="24">
        <f>IF(OR(N53="",O53="",NOT(ISNUMBER(N53)),NOT(ISNUMBER(O53))),"",N53*O53)</f>
        <v/>
      </c>
      <c r="Q53" s="19" t="n"/>
      <c r="R53" s="10">
        <f>IF(A53="","",IF(OR(B53="",C53="",E53="",G53="",H53="",I53="",Q53=""),"Conferir campos",IF(OR(D53="Conferir código",F53="Conferir código"),"Conferir códigos",IF(OR(NOT(ISNUMBER(G53)),NOT(ISNUMBER(H53)),NOT(ISNUMBER(I53)),NOT(ISNUMBER(J53)),NOT(ISNUMBER(K53)),NOT(ISNUMBER(O53))),"Conferir quantidades",IF(OR(G53&lt;1,G53&gt;'Parâmetros'!$B$5,H53&lt;=0,H53&gt;'Parâmetros'!$B$6,I53&lt;0,I53&gt;'Parâmetros'!$B$7),"Conferir limites",IF(IFERROR(VLOOKUP(C53,'Parâmetros'!$D$5:$H$104,5,FALSE),"Inativo")&lt;&gt;"Ativo","Conferir profissional",IF(IFERROR(VLOOKUP(E53,'Serviços'!$A$5:$F$104,6,FALSE),"Inativo")&lt;&gt;"Ativo","Conferir serviço",IF(Q53="Em conferência","Conferir premissas",IF(Q53="Inativo","Não considerar",IF(Q53="Rascunho","Aguardar planejamento",IF(Q53="Planejado","OK","Conferir status")))))))))))</f>
        <v/>
      </c>
    </row>
    <row r="54">
      <c r="A54" s="17" t="n"/>
      <c r="B54" s="18" t="n"/>
      <c r="C54" s="19" t="n"/>
      <c r="D54" s="12">
        <f>IF(C54="","",IFERROR(VLOOKUP(C54,'Parâmetros'!$D$5:$H$104,2,FALSE),"Conferir código"))</f>
        <v/>
      </c>
      <c r="E54" s="19" t="n"/>
      <c r="F54" s="12">
        <f>IF(E54="","",IFERROR(VLOOKUP(E54,'Serviços'!$A$5:$F$104,2,FALSE),"Conferir código"))</f>
        <v/>
      </c>
      <c r="G54" s="20" t="n"/>
      <c r="H54" s="21" t="n"/>
      <c r="I54" s="35" t="n"/>
      <c r="J54" s="25">
        <f>IF(E54="","",IFERROR(VLOOKUP(E54,'Serviços'!$A$5:$F$104,3,FALSE),""))</f>
        <v/>
      </c>
      <c r="K54" s="25">
        <f>IF(E54="","",IFERROR(VLOOKUP(E54,'Serviços'!$A$5:$F$104,4,FALSE),""))</f>
        <v/>
      </c>
      <c r="L54" s="25">
        <f>IF(OR(A54="",B54="",C54="",E54="",G54="",H54="",I54="",NOT(ISNUMBER(G54)),NOT(ISNUMBER(H54)),NOT(ISNUMBER(I54)),NOT(ISNUMBER(J54)),NOT(ISNUMBER(K54))),"",G54*H54*60*I54)</f>
        <v/>
      </c>
      <c r="M54" s="25">
        <f>IF(OR(L54="",NOT(ISNUMBER(L54)),NOT(ISNUMBER(J54)),NOT(ISNUMBER(K54))),"",IFERROR(INT(L54/(J54+K54)),""))</f>
        <v/>
      </c>
      <c r="N54" s="25">
        <f>IF(OR(A54="",M54="",Q54&lt;&gt;"Planejado",R54&lt;&gt;"OK"),"",M54)</f>
        <v/>
      </c>
      <c r="O54" s="26">
        <f>IF(E54="","",IFERROR(VLOOKUP(E54,'Serviços'!$A$5:$F$104,5,FALSE),""))</f>
        <v/>
      </c>
      <c r="P54" s="26">
        <f>IF(OR(N54="",O54="",NOT(ISNUMBER(N54)),NOT(ISNUMBER(O54))),"",N54*O54)</f>
        <v/>
      </c>
      <c r="Q54" s="19" t="n"/>
      <c r="R54" s="12">
        <f>IF(A54="","",IF(OR(B54="",C54="",E54="",G54="",H54="",I54="",Q54=""),"Conferir campos",IF(OR(D54="Conferir código",F54="Conferir código"),"Conferir códigos",IF(OR(NOT(ISNUMBER(G54)),NOT(ISNUMBER(H54)),NOT(ISNUMBER(I54)),NOT(ISNUMBER(J54)),NOT(ISNUMBER(K54)),NOT(ISNUMBER(O54))),"Conferir quantidades",IF(OR(G54&lt;1,G54&gt;'Parâmetros'!$B$5,H54&lt;=0,H54&gt;'Parâmetros'!$B$6,I54&lt;0,I54&gt;'Parâmetros'!$B$7),"Conferir limites",IF(IFERROR(VLOOKUP(C54,'Parâmetros'!$D$5:$H$104,5,FALSE),"Inativo")&lt;&gt;"Ativo","Conferir profissional",IF(IFERROR(VLOOKUP(E54,'Serviços'!$A$5:$F$104,6,FALSE),"Inativo")&lt;&gt;"Ativo","Conferir serviço",IF(Q54="Em conferência","Conferir premissas",IF(Q54="Inativo","Não considerar",IF(Q54="Rascunho","Aguardar planejamento",IF(Q54="Planejado","OK","Conferir status")))))))))))</f>
        <v/>
      </c>
    </row>
    <row r="55">
      <c r="A55" s="17" t="n"/>
      <c r="B55" s="18" t="n"/>
      <c r="C55" s="19" t="n"/>
      <c r="D55" s="10">
        <f>IF(C55="","",IFERROR(VLOOKUP(C55,'Parâmetros'!$D$5:$H$104,2,FALSE),"Conferir código"))</f>
        <v/>
      </c>
      <c r="E55" s="19" t="n"/>
      <c r="F55" s="10">
        <f>IF(E55="","",IFERROR(VLOOKUP(E55,'Serviços'!$A$5:$F$104,2,FALSE),"Conferir código"))</f>
        <v/>
      </c>
      <c r="G55" s="20" t="n"/>
      <c r="H55" s="21" t="n"/>
      <c r="I55" s="35" t="n"/>
      <c r="J55" s="23">
        <f>IF(E55="","",IFERROR(VLOOKUP(E55,'Serviços'!$A$5:$F$104,3,FALSE),""))</f>
        <v/>
      </c>
      <c r="K55" s="23">
        <f>IF(E55="","",IFERROR(VLOOKUP(E55,'Serviços'!$A$5:$F$104,4,FALSE),""))</f>
        <v/>
      </c>
      <c r="L55" s="23">
        <f>IF(OR(A55="",B55="",C55="",E55="",G55="",H55="",I55="",NOT(ISNUMBER(G55)),NOT(ISNUMBER(H55)),NOT(ISNUMBER(I55)),NOT(ISNUMBER(J55)),NOT(ISNUMBER(K55))),"",G55*H55*60*I55)</f>
        <v/>
      </c>
      <c r="M55" s="23">
        <f>IF(OR(L55="",NOT(ISNUMBER(L55)),NOT(ISNUMBER(J55)),NOT(ISNUMBER(K55))),"",IFERROR(INT(L55/(J55+K55)),""))</f>
        <v/>
      </c>
      <c r="N55" s="23">
        <f>IF(OR(A55="",M55="",Q55&lt;&gt;"Planejado",R55&lt;&gt;"OK"),"",M55)</f>
        <v/>
      </c>
      <c r="O55" s="24">
        <f>IF(E55="","",IFERROR(VLOOKUP(E55,'Serviços'!$A$5:$F$104,5,FALSE),""))</f>
        <v/>
      </c>
      <c r="P55" s="24">
        <f>IF(OR(N55="",O55="",NOT(ISNUMBER(N55)),NOT(ISNUMBER(O55))),"",N55*O55)</f>
        <v/>
      </c>
      <c r="Q55" s="19" t="n"/>
      <c r="R55" s="10">
        <f>IF(A55="","",IF(OR(B55="",C55="",E55="",G55="",H55="",I55="",Q55=""),"Conferir campos",IF(OR(D55="Conferir código",F55="Conferir código"),"Conferir códigos",IF(OR(NOT(ISNUMBER(G55)),NOT(ISNUMBER(H55)),NOT(ISNUMBER(I55)),NOT(ISNUMBER(J55)),NOT(ISNUMBER(K55)),NOT(ISNUMBER(O55))),"Conferir quantidades",IF(OR(G55&lt;1,G55&gt;'Parâmetros'!$B$5,H55&lt;=0,H55&gt;'Parâmetros'!$B$6,I55&lt;0,I55&gt;'Parâmetros'!$B$7),"Conferir limites",IF(IFERROR(VLOOKUP(C55,'Parâmetros'!$D$5:$H$104,5,FALSE),"Inativo")&lt;&gt;"Ativo","Conferir profissional",IF(IFERROR(VLOOKUP(E55,'Serviços'!$A$5:$F$104,6,FALSE),"Inativo")&lt;&gt;"Ativo","Conferir serviço",IF(Q55="Em conferência","Conferir premissas",IF(Q55="Inativo","Não considerar",IF(Q55="Rascunho","Aguardar planejamento",IF(Q55="Planejado","OK","Conferir status")))))))))))</f>
        <v/>
      </c>
    </row>
    <row r="56">
      <c r="A56" s="17" t="n"/>
      <c r="B56" s="18" t="n"/>
      <c r="C56" s="19" t="n"/>
      <c r="D56" s="12">
        <f>IF(C56="","",IFERROR(VLOOKUP(C56,'Parâmetros'!$D$5:$H$104,2,FALSE),"Conferir código"))</f>
        <v/>
      </c>
      <c r="E56" s="19" t="n"/>
      <c r="F56" s="12">
        <f>IF(E56="","",IFERROR(VLOOKUP(E56,'Serviços'!$A$5:$F$104,2,FALSE),"Conferir código"))</f>
        <v/>
      </c>
      <c r="G56" s="20" t="n"/>
      <c r="H56" s="21" t="n"/>
      <c r="I56" s="35" t="n"/>
      <c r="J56" s="25">
        <f>IF(E56="","",IFERROR(VLOOKUP(E56,'Serviços'!$A$5:$F$104,3,FALSE),""))</f>
        <v/>
      </c>
      <c r="K56" s="25">
        <f>IF(E56="","",IFERROR(VLOOKUP(E56,'Serviços'!$A$5:$F$104,4,FALSE),""))</f>
        <v/>
      </c>
      <c r="L56" s="25">
        <f>IF(OR(A56="",B56="",C56="",E56="",G56="",H56="",I56="",NOT(ISNUMBER(G56)),NOT(ISNUMBER(H56)),NOT(ISNUMBER(I56)),NOT(ISNUMBER(J56)),NOT(ISNUMBER(K56))),"",G56*H56*60*I56)</f>
        <v/>
      </c>
      <c r="M56" s="25">
        <f>IF(OR(L56="",NOT(ISNUMBER(L56)),NOT(ISNUMBER(J56)),NOT(ISNUMBER(K56))),"",IFERROR(INT(L56/(J56+K56)),""))</f>
        <v/>
      </c>
      <c r="N56" s="25">
        <f>IF(OR(A56="",M56="",Q56&lt;&gt;"Planejado",R56&lt;&gt;"OK"),"",M56)</f>
        <v/>
      </c>
      <c r="O56" s="26">
        <f>IF(E56="","",IFERROR(VLOOKUP(E56,'Serviços'!$A$5:$F$104,5,FALSE),""))</f>
        <v/>
      </c>
      <c r="P56" s="26">
        <f>IF(OR(N56="",O56="",NOT(ISNUMBER(N56)),NOT(ISNUMBER(O56))),"",N56*O56)</f>
        <v/>
      </c>
      <c r="Q56" s="19" t="n"/>
      <c r="R56" s="12">
        <f>IF(A56="","",IF(OR(B56="",C56="",E56="",G56="",H56="",I56="",Q56=""),"Conferir campos",IF(OR(D56="Conferir código",F56="Conferir código"),"Conferir códigos",IF(OR(NOT(ISNUMBER(G56)),NOT(ISNUMBER(H56)),NOT(ISNUMBER(I56)),NOT(ISNUMBER(J56)),NOT(ISNUMBER(K56)),NOT(ISNUMBER(O56))),"Conferir quantidades",IF(OR(G56&lt;1,G56&gt;'Parâmetros'!$B$5,H56&lt;=0,H56&gt;'Parâmetros'!$B$6,I56&lt;0,I56&gt;'Parâmetros'!$B$7),"Conferir limites",IF(IFERROR(VLOOKUP(C56,'Parâmetros'!$D$5:$H$104,5,FALSE),"Inativo")&lt;&gt;"Ativo","Conferir profissional",IF(IFERROR(VLOOKUP(E56,'Serviços'!$A$5:$F$104,6,FALSE),"Inativo")&lt;&gt;"Ativo","Conferir serviço",IF(Q56="Em conferência","Conferir premissas",IF(Q56="Inativo","Não considerar",IF(Q56="Rascunho","Aguardar planejamento",IF(Q56="Planejado","OK","Conferir status")))))))))))</f>
        <v/>
      </c>
    </row>
    <row r="57">
      <c r="A57" s="17" t="n"/>
      <c r="B57" s="18" t="n"/>
      <c r="C57" s="19" t="n"/>
      <c r="D57" s="10">
        <f>IF(C57="","",IFERROR(VLOOKUP(C57,'Parâmetros'!$D$5:$H$104,2,FALSE),"Conferir código"))</f>
        <v/>
      </c>
      <c r="E57" s="19" t="n"/>
      <c r="F57" s="10">
        <f>IF(E57="","",IFERROR(VLOOKUP(E57,'Serviços'!$A$5:$F$104,2,FALSE),"Conferir código"))</f>
        <v/>
      </c>
      <c r="G57" s="20" t="n"/>
      <c r="H57" s="21" t="n"/>
      <c r="I57" s="35" t="n"/>
      <c r="J57" s="23">
        <f>IF(E57="","",IFERROR(VLOOKUP(E57,'Serviços'!$A$5:$F$104,3,FALSE),""))</f>
        <v/>
      </c>
      <c r="K57" s="23">
        <f>IF(E57="","",IFERROR(VLOOKUP(E57,'Serviços'!$A$5:$F$104,4,FALSE),""))</f>
        <v/>
      </c>
      <c r="L57" s="23">
        <f>IF(OR(A57="",B57="",C57="",E57="",G57="",H57="",I57="",NOT(ISNUMBER(G57)),NOT(ISNUMBER(H57)),NOT(ISNUMBER(I57)),NOT(ISNUMBER(J57)),NOT(ISNUMBER(K57))),"",G57*H57*60*I57)</f>
        <v/>
      </c>
      <c r="M57" s="23">
        <f>IF(OR(L57="",NOT(ISNUMBER(L57)),NOT(ISNUMBER(J57)),NOT(ISNUMBER(K57))),"",IFERROR(INT(L57/(J57+K57)),""))</f>
        <v/>
      </c>
      <c r="N57" s="23">
        <f>IF(OR(A57="",M57="",Q57&lt;&gt;"Planejado",R57&lt;&gt;"OK"),"",M57)</f>
        <v/>
      </c>
      <c r="O57" s="24">
        <f>IF(E57="","",IFERROR(VLOOKUP(E57,'Serviços'!$A$5:$F$104,5,FALSE),""))</f>
        <v/>
      </c>
      <c r="P57" s="24">
        <f>IF(OR(N57="",O57="",NOT(ISNUMBER(N57)),NOT(ISNUMBER(O57))),"",N57*O57)</f>
        <v/>
      </c>
      <c r="Q57" s="19" t="n"/>
      <c r="R57" s="10">
        <f>IF(A57="","",IF(OR(B57="",C57="",E57="",G57="",H57="",I57="",Q57=""),"Conferir campos",IF(OR(D57="Conferir código",F57="Conferir código"),"Conferir códigos",IF(OR(NOT(ISNUMBER(G57)),NOT(ISNUMBER(H57)),NOT(ISNUMBER(I57)),NOT(ISNUMBER(J57)),NOT(ISNUMBER(K57)),NOT(ISNUMBER(O57))),"Conferir quantidades",IF(OR(G57&lt;1,G57&gt;'Parâmetros'!$B$5,H57&lt;=0,H57&gt;'Parâmetros'!$B$6,I57&lt;0,I57&gt;'Parâmetros'!$B$7),"Conferir limites",IF(IFERROR(VLOOKUP(C57,'Parâmetros'!$D$5:$H$104,5,FALSE),"Inativo")&lt;&gt;"Ativo","Conferir profissional",IF(IFERROR(VLOOKUP(E57,'Serviços'!$A$5:$F$104,6,FALSE),"Inativo")&lt;&gt;"Ativo","Conferir serviço",IF(Q57="Em conferência","Conferir premissas",IF(Q57="Inativo","Não considerar",IF(Q57="Rascunho","Aguardar planejamento",IF(Q57="Planejado","OK","Conferir status")))))))))))</f>
        <v/>
      </c>
    </row>
    <row r="58">
      <c r="A58" s="17" t="n"/>
      <c r="B58" s="18" t="n"/>
      <c r="C58" s="19" t="n"/>
      <c r="D58" s="12">
        <f>IF(C58="","",IFERROR(VLOOKUP(C58,'Parâmetros'!$D$5:$H$104,2,FALSE),"Conferir código"))</f>
        <v/>
      </c>
      <c r="E58" s="19" t="n"/>
      <c r="F58" s="12">
        <f>IF(E58="","",IFERROR(VLOOKUP(E58,'Serviços'!$A$5:$F$104,2,FALSE),"Conferir código"))</f>
        <v/>
      </c>
      <c r="G58" s="20" t="n"/>
      <c r="H58" s="21" t="n"/>
      <c r="I58" s="35" t="n"/>
      <c r="J58" s="25">
        <f>IF(E58="","",IFERROR(VLOOKUP(E58,'Serviços'!$A$5:$F$104,3,FALSE),""))</f>
        <v/>
      </c>
      <c r="K58" s="25">
        <f>IF(E58="","",IFERROR(VLOOKUP(E58,'Serviços'!$A$5:$F$104,4,FALSE),""))</f>
        <v/>
      </c>
      <c r="L58" s="25">
        <f>IF(OR(A58="",B58="",C58="",E58="",G58="",H58="",I58="",NOT(ISNUMBER(G58)),NOT(ISNUMBER(H58)),NOT(ISNUMBER(I58)),NOT(ISNUMBER(J58)),NOT(ISNUMBER(K58))),"",G58*H58*60*I58)</f>
        <v/>
      </c>
      <c r="M58" s="25">
        <f>IF(OR(L58="",NOT(ISNUMBER(L58)),NOT(ISNUMBER(J58)),NOT(ISNUMBER(K58))),"",IFERROR(INT(L58/(J58+K58)),""))</f>
        <v/>
      </c>
      <c r="N58" s="25">
        <f>IF(OR(A58="",M58="",Q58&lt;&gt;"Planejado",R58&lt;&gt;"OK"),"",M58)</f>
        <v/>
      </c>
      <c r="O58" s="26">
        <f>IF(E58="","",IFERROR(VLOOKUP(E58,'Serviços'!$A$5:$F$104,5,FALSE),""))</f>
        <v/>
      </c>
      <c r="P58" s="26">
        <f>IF(OR(N58="",O58="",NOT(ISNUMBER(N58)),NOT(ISNUMBER(O58))),"",N58*O58)</f>
        <v/>
      </c>
      <c r="Q58" s="19" t="n"/>
      <c r="R58" s="12">
        <f>IF(A58="","",IF(OR(B58="",C58="",E58="",G58="",H58="",I58="",Q58=""),"Conferir campos",IF(OR(D58="Conferir código",F58="Conferir código"),"Conferir códigos",IF(OR(NOT(ISNUMBER(G58)),NOT(ISNUMBER(H58)),NOT(ISNUMBER(I58)),NOT(ISNUMBER(J58)),NOT(ISNUMBER(K58)),NOT(ISNUMBER(O58))),"Conferir quantidades",IF(OR(G58&lt;1,G58&gt;'Parâmetros'!$B$5,H58&lt;=0,H58&gt;'Parâmetros'!$B$6,I58&lt;0,I58&gt;'Parâmetros'!$B$7),"Conferir limites",IF(IFERROR(VLOOKUP(C58,'Parâmetros'!$D$5:$H$104,5,FALSE),"Inativo")&lt;&gt;"Ativo","Conferir profissional",IF(IFERROR(VLOOKUP(E58,'Serviços'!$A$5:$F$104,6,FALSE),"Inativo")&lt;&gt;"Ativo","Conferir serviço",IF(Q58="Em conferência","Conferir premissas",IF(Q58="Inativo","Não considerar",IF(Q58="Rascunho","Aguardar planejamento",IF(Q58="Planejado","OK","Conferir status")))))))))))</f>
        <v/>
      </c>
    </row>
    <row r="59">
      <c r="A59" s="17" t="n"/>
      <c r="B59" s="18" t="n"/>
      <c r="C59" s="19" t="n"/>
      <c r="D59" s="10">
        <f>IF(C59="","",IFERROR(VLOOKUP(C59,'Parâmetros'!$D$5:$H$104,2,FALSE),"Conferir código"))</f>
        <v/>
      </c>
      <c r="E59" s="19" t="n"/>
      <c r="F59" s="10">
        <f>IF(E59="","",IFERROR(VLOOKUP(E59,'Serviços'!$A$5:$F$104,2,FALSE),"Conferir código"))</f>
        <v/>
      </c>
      <c r="G59" s="20" t="n"/>
      <c r="H59" s="21" t="n"/>
      <c r="I59" s="35" t="n"/>
      <c r="J59" s="23">
        <f>IF(E59="","",IFERROR(VLOOKUP(E59,'Serviços'!$A$5:$F$104,3,FALSE),""))</f>
        <v/>
      </c>
      <c r="K59" s="23">
        <f>IF(E59="","",IFERROR(VLOOKUP(E59,'Serviços'!$A$5:$F$104,4,FALSE),""))</f>
        <v/>
      </c>
      <c r="L59" s="23">
        <f>IF(OR(A59="",B59="",C59="",E59="",G59="",H59="",I59="",NOT(ISNUMBER(G59)),NOT(ISNUMBER(H59)),NOT(ISNUMBER(I59)),NOT(ISNUMBER(J59)),NOT(ISNUMBER(K59))),"",G59*H59*60*I59)</f>
        <v/>
      </c>
      <c r="M59" s="23">
        <f>IF(OR(L59="",NOT(ISNUMBER(L59)),NOT(ISNUMBER(J59)),NOT(ISNUMBER(K59))),"",IFERROR(INT(L59/(J59+K59)),""))</f>
        <v/>
      </c>
      <c r="N59" s="23">
        <f>IF(OR(A59="",M59="",Q59&lt;&gt;"Planejado",R59&lt;&gt;"OK"),"",M59)</f>
        <v/>
      </c>
      <c r="O59" s="24">
        <f>IF(E59="","",IFERROR(VLOOKUP(E59,'Serviços'!$A$5:$F$104,5,FALSE),""))</f>
        <v/>
      </c>
      <c r="P59" s="24">
        <f>IF(OR(N59="",O59="",NOT(ISNUMBER(N59)),NOT(ISNUMBER(O59))),"",N59*O59)</f>
        <v/>
      </c>
      <c r="Q59" s="19" t="n"/>
      <c r="R59" s="10">
        <f>IF(A59="","",IF(OR(B59="",C59="",E59="",G59="",H59="",I59="",Q59=""),"Conferir campos",IF(OR(D59="Conferir código",F59="Conferir código"),"Conferir códigos",IF(OR(NOT(ISNUMBER(G59)),NOT(ISNUMBER(H59)),NOT(ISNUMBER(I59)),NOT(ISNUMBER(J59)),NOT(ISNUMBER(K59)),NOT(ISNUMBER(O59))),"Conferir quantidades",IF(OR(G59&lt;1,G59&gt;'Parâmetros'!$B$5,H59&lt;=0,H59&gt;'Parâmetros'!$B$6,I59&lt;0,I59&gt;'Parâmetros'!$B$7),"Conferir limites",IF(IFERROR(VLOOKUP(C59,'Parâmetros'!$D$5:$H$104,5,FALSE),"Inativo")&lt;&gt;"Ativo","Conferir profissional",IF(IFERROR(VLOOKUP(E59,'Serviços'!$A$5:$F$104,6,FALSE),"Inativo")&lt;&gt;"Ativo","Conferir serviço",IF(Q59="Em conferência","Conferir premissas",IF(Q59="Inativo","Não considerar",IF(Q59="Rascunho","Aguardar planejamento",IF(Q59="Planejado","OK","Conferir status")))))))))))</f>
        <v/>
      </c>
    </row>
    <row r="60">
      <c r="A60" s="17" t="n"/>
      <c r="B60" s="18" t="n"/>
      <c r="C60" s="19" t="n"/>
      <c r="D60" s="12">
        <f>IF(C60="","",IFERROR(VLOOKUP(C60,'Parâmetros'!$D$5:$H$104,2,FALSE),"Conferir código"))</f>
        <v/>
      </c>
      <c r="E60" s="19" t="n"/>
      <c r="F60" s="12">
        <f>IF(E60="","",IFERROR(VLOOKUP(E60,'Serviços'!$A$5:$F$104,2,FALSE),"Conferir código"))</f>
        <v/>
      </c>
      <c r="G60" s="20" t="n"/>
      <c r="H60" s="21" t="n"/>
      <c r="I60" s="35" t="n"/>
      <c r="J60" s="25">
        <f>IF(E60="","",IFERROR(VLOOKUP(E60,'Serviços'!$A$5:$F$104,3,FALSE),""))</f>
        <v/>
      </c>
      <c r="K60" s="25">
        <f>IF(E60="","",IFERROR(VLOOKUP(E60,'Serviços'!$A$5:$F$104,4,FALSE),""))</f>
        <v/>
      </c>
      <c r="L60" s="25">
        <f>IF(OR(A60="",B60="",C60="",E60="",G60="",H60="",I60="",NOT(ISNUMBER(G60)),NOT(ISNUMBER(H60)),NOT(ISNUMBER(I60)),NOT(ISNUMBER(J60)),NOT(ISNUMBER(K60))),"",G60*H60*60*I60)</f>
        <v/>
      </c>
      <c r="M60" s="25">
        <f>IF(OR(L60="",NOT(ISNUMBER(L60)),NOT(ISNUMBER(J60)),NOT(ISNUMBER(K60))),"",IFERROR(INT(L60/(J60+K60)),""))</f>
        <v/>
      </c>
      <c r="N60" s="25">
        <f>IF(OR(A60="",M60="",Q60&lt;&gt;"Planejado",R60&lt;&gt;"OK"),"",M60)</f>
        <v/>
      </c>
      <c r="O60" s="26">
        <f>IF(E60="","",IFERROR(VLOOKUP(E60,'Serviços'!$A$5:$F$104,5,FALSE),""))</f>
        <v/>
      </c>
      <c r="P60" s="26">
        <f>IF(OR(N60="",O60="",NOT(ISNUMBER(N60)),NOT(ISNUMBER(O60))),"",N60*O60)</f>
        <v/>
      </c>
      <c r="Q60" s="19" t="n"/>
      <c r="R60" s="12">
        <f>IF(A60="","",IF(OR(B60="",C60="",E60="",G60="",H60="",I60="",Q60=""),"Conferir campos",IF(OR(D60="Conferir código",F60="Conferir código"),"Conferir códigos",IF(OR(NOT(ISNUMBER(G60)),NOT(ISNUMBER(H60)),NOT(ISNUMBER(I60)),NOT(ISNUMBER(J60)),NOT(ISNUMBER(K60)),NOT(ISNUMBER(O60))),"Conferir quantidades",IF(OR(G60&lt;1,G60&gt;'Parâmetros'!$B$5,H60&lt;=0,H60&gt;'Parâmetros'!$B$6,I60&lt;0,I60&gt;'Parâmetros'!$B$7),"Conferir limites",IF(IFERROR(VLOOKUP(C60,'Parâmetros'!$D$5:$H$104,5,FALSE),"Inativo")&lt;&gt;"Ativo","Conferir profissional",IF(IFERROR(VLOOKUP(E60,'Serviços'!$A$5:$F$104,6,FALSE),"Inativo")&lt;&gt;"Ativo","Conferir serviço",IF(Q60="Em conferência","Conferir premissas",IF(Q60="Inativo","Não considerar",IF(Q60="Rascunho","Aguardar planejamento",IF(Q60="Planejado","OK","Conferir status")))))))))))</f>
        <v/>
      </c>
    </row>
    <row r="61">
      <c r="A61" s="17" t="n"/>
      <c r="B61" s="18" t="n"/>
      <c r="C61" s="19" t="n"/>
      <c r="D61" s="10">
        <f>IF(C61="","",IFERROR(VLOOKUP(C61,'Parâmetros'!$D$5:$H$104,2,FALSE),"Conferir código"))</f>
        <v/>
      </c>
      <c r="E61" s="19" t="n"/>
      <c r="F61" s="10">
        <f>IF(E61="","",IFERROR(VLOOKUP(E61,'Serviços'!$A$5:$F$104,2,FALSE),"Conferir código"))</f>
        <v/>
      </c>
      <c r="G61" s="20" t="n"/>
      <c r="H61" s="21" t="n"/>
      <c r="I61" s="35" t="n"/>
      <c r="J61" s="23">
        <f>IF(E61="","",IFERROR(VLOOKUP(E61,'Serviços'!$A$5:$F$104,3,FALSE),""))</f>
        <v/>
      </c>
      <c r="K61" s="23">
        <f>IF(E61="","",IFERROR(VLOOKUP(E61,'Serviços'!$A$5:$F$104,4,FALSE),""))</f>
        <v/>
      </c>
      <c r="L61" s="23">
        <f>IF(OR(A61="",B61="",C61="",E61="",G61="",H61="",I61="",NOT(ISNUMBER(G61)),NOT(ISNUMBER(H61)),NOT(ISNUMBER(I61)),NOT(ISNUMBER(J61)),NOT(ISNUMBER(K61))),"",G61*H61*60*I61)</f>
        <v/>
      </c>
      <c r="M61" s="23">
        <f>IF(OR(L61="",NOT(ISNUMBER(L61)),NOT(ISNUMBER(J61)),NOT(ISNUMBER(K61))),"",IFERROR(INT(L61/(J61+K61)),""))</f>
        <v/>
      </c>
      <c r="N61" s="23">
        <f>IF(OR(A61="",M61="",Q61&lt;&gt;"Planejado",R61&lt;&gt;"OK"),"",M61)</f>
        <v/>
      </c>
      <c r="O61" s="24">
        <f>IF(E61="","",IFERROR(VLOOKUP(E61,'Serviços'!$A$5:$F$104,5,FALSE),""))</f>
        <v/>
      </c>
      <c r="P61" s="24">
        <f>IF(OR(N61="",O61="",NOT(ISNUMBER(N61)),NOT(ISNUMBER(O61))),"",N61*O61)</f>
        <v/>
      </c>
      <c r="Q61" s="19" t="n"/>
      <c r="R61" s="10">
        <f>IF(A61="","",IF(OR(B61="",C61="",E61="",G61="",H61="",I61="",Q61=""),"Conferir campos",IF(OR(D61="Conferir código",F61="Conferir código"),"Conferir códigos",IF(OR(NOT(ISNUMBER(G61)),NOT(ISNUMBER(H61)),NOT(ISNUMBER(I61)),NOT(ISNUMBER(J61)),NOT(ISNUMBER(K61)),NOT(ISNUMBER(O61))),"Conferir quantidades",IF(OR(G61&lt;1,G61&gt;'Parâmetros'!$B$5,H61&lt;=0,H61&gt;'Parâmetros'!$B$6,I61&lt;0,I61&gt;'Parâmetros'!$B$7),"Conferir limites",IF(IFERROR(VLOOKUP(C61,'Parâmetros'!$D$5:$H$104,5,FALSE),"Inativo")&lt;&gt;"Ativo","Conferir profissional",IF(IFERROR(VLOOKUP(E61,'Serviços'!$A$5:$F$104,6,FALSE),"Inativo")&lt;&gt;"Ativo","Conferir serviço",IF(Q61="Em conferência","Conferir premissas",IF(Q61="Inativo","Não considerar",IF(Q61="Rascunho","Aguardar planejamento",IF(Q61="Planejado","OK","Conferir status")))))))))))</f>
        <v/>
      </c>
    </row>
    <row r="62">
      <c r="A62" s="17" t="n"/>
      <c r="B62" s="18" t="n"/>
      <c r="C62" s="19" t="n"/>
      <c r="D62" s="12">
        <f>IF(C62="","",IFERROR(VLOOKUP(C62,'Parâmetros'!$D$5:$H$104,2,FALSE),"Conferir código"))</f>
        <v/>
      </c>
      <c r="E62" s="19" t="n"/>
      <c r="F62" s="12">
        <f>IF(E62="","",IFERROR(VLOOKUP(E62,'Serviços'!$A$5:$F$104,2,FALSE),"Conferir código"))</f>
        <v/>
      </c>
      <c r="G62" s="20" t="n"/>
      <c r="H62" s="21" t="n"/>
      <c r="I62" s="35" t="n"/>
      <c r="J62" s="25">
        <f>IF(E62="","",IFERROR(VLOOKUP(E62,'Serviços'!$A$5:$F$104,3,FALSE),""))</f>
        <v/>
      </c>
      <c r="K62" s="25">
        <f>IF(E62="","",IFERROR(VLOOKUP(E62,'Serviços'!$A$5:$F$104,4,FALSE),""))</f>
        <v/>
      </c>
      <c r="L62" s="25">
        <f>IF(OR(A62="",B62="",C62="",E62="",G62="",H62="",I62="",NOT(ISNUMBER(G62)),NOT(ISNUMBER(H62)),NOT(ISNUMBER(I62)),NOT(ISNUMBER(J62)),NOT(ISNUMBER(K62))),"",G62*H62*60*I62)</f>
        <v/>
      </c>
      <c r="M62" s="25">
        <f>IF(OR(L62="",NOT(ISNUMBER(L62)),NOT(ISNUMBER(J62)),NOT(ISNUMBER(K62))),"",IFERROR(INT(L62/(J62+K62)),""))</f>
        <v/>
      </c>
      <c r="N62" s="25">
        <f>IF(OR(A62="",M62="",Q62&lt;&gt;"Planejado",R62&lt;&gt;"OK"),"",M62)</f>
        <v/>
      </c>
      <c r="O62" s="26">
        <f>IF(E62="","",IFERROR(VLOOKUP(E62,'Serviços'!$A$5:$F$104,5,FALSE),""))</f>
        <v/>
      </c>
      <c r="P62" s="26">
        <f>IF(OR(N62="",O62="",NOT(ISNUMBER(N62)),NOT(ISNUMBER(O62))),"",N62*O62)</f>
        <v/>
      </c>
      <c r="Q62" s="19" t="n"/>
      <c r="R62" s="12">
        <f>IF(A62="","",IF(OR(B62="",C62="",E62="",G62="",H62="",I62="",Q62=""),"Conferir campos",IF(OR(D62="Conferir código",F62="Conferir código"),"Conferir códigos",IF(OR(NOT(ISNUMBER(G62)),NOT(ISNUMBER(H62)),NOT(ISNUMBER(I62)),NOT(ISNUMBER(J62)),NOT(ISNUMBER(K62)),NOT(ISNUMBER(O62))),"Conferir quantidades",IF(OR(G62&lt;1,G62&gt;'Parâmetros'!$B$5,H62&lt;=0,H62&gt;'Parâmetros'!$B$6,I62&lt;0,I62&gt;'Parâmetros'!$B$7),"Conferir limites",IF(IFERROR(VLOOKUP(C62,'Parâmetros'!$D$5:$H$104,5,FALSE),"Inativo")&lt;&gt;"Ativo","Conferir profissional",IF(IFERROR(VLOOKUP(E62,'Serviços'!$A$5:$F$104,6,FALSE),"Inativo")&lt;&gt;"Ativo","Conferir serviço",IF(Q62="Em conferência","Conferir premissas",IF(Q62="Inativo","Não considerar",IF(Q62="Rascunho","Aguardar planejamento",IF(Q62="Planejado","OK","Conferir status")))))))))))</f>
        <v/>
      </c>
    </row>
    <row r="63">
      <c r="A63" s="17" t="n"/>
      <c r="B63" s="18" t="n"/>
      <c r="C63" s="19" t="n"/>
      <c r="D63" s="10">
        <f>IF(C63="","",IFERROR(VLOOKUP(C63,'Parâmetros'!$D$5:$H$104,2,FALSE),"Conferir código"))</f>
        <v/>
      </c>
      <c r="E63" s="19" t="n"/>
      <c r="F63" s="10">
        <f>IF(E63="","",IFERROR(VLOOKUP(E63,'Serviços'!$A$5:$F$104,2,FALSE),"Conferir código"))</f>
        <v/>
      </c>
      <c r="G63" s="20" t="n"/>
      <c r="H63" s="21" t="n"/>
      <c r="I63" s="35" t="n"/>
      <c r="J63" s="23">
        <f>IF(E63="","",IFERROR(VLOOKUP(E63,'Serviços'!$A$5:$F$104,3,FALSE),""))</f>
        <v/>
      </c>
      <c r="K63" s="23">
        <f>IF(E63="","",IFERROR(VLOOKUP(E63,'Serviços'!$A$5:$F$104,4,FALSE),""))</f>
        <v/>
      </c>
      <c r="L63" s="23">
        <f>IF(OR(A63="",B63="",C63="",E63="",G63="",H63="",I63="",NOT(ISNUMBER(G63)),NOT(ISNUMBER(H63)),NOT(ISNUMBER(I63)),NOT(ISNUMBER(J63)),NOT(ISNUMBER(K63))),"",G63*H63*60*I63)</f>
        <v/>
      </c>
      <c r="M63" s="23">
        <f>IF(OR(L63="",NOT(ISNUMBER(L63)),NOT(ISNUMBER(J63)),NOT(ISNUMBER(K63))),"",IFERROR(INT(L63/(J63+K63)),""))</f>
        <v/>
      </c>
      <c r="N63" s="23">
        <f>IF(OR(A63="",M63="",Q63&lt;&gt;"Planejado",R63&lt;&gt;"OK"),"",M63)</f>
        <v/>
      </c>
      <c r="O63" s="24">
        <f>IF(E63="","",IFERROR(VLOOKUP(E63,'Serviços'!$A$5:$F$104,5,FALSE),""))</f>
        <v/>
      </c>
      <c r="P63" s="24">
        <f>IF(OR(N63="",O63="",NOT(ISNUMBER(N63)),NOT(ISNUMBER(O63))),"",N63*O63)</f>
        <v/>
      </c>
      <c r="Q63" s="19" t="n"/>
      <c r="R63" s="10">
        <f>IF(A63="","",IF(OR(B63="",C63="",E63="",G63="",H63="",I63="",Q63=""),"Conferir campos",IF(OR(D63="Conferir código",F63="Conferir código"),"Conferir códigos",IF(OR(NOT(ISNUMBER(G63)),NOT(ISNUMBER(H63)),NOT(ISNUMBER(I63)),NOT(ISNUMBER(J63)),NOT(ISNUMBER(K63)),NOT(ISNUMBER(O63))),"Conferir quantidades",IF(OR(G63&lt;1,G63&gt;'Parâmetros'!$B$5,H63&lt;=0,H63&gt;'Parâmetros'!$B$6,I63&lt;0,I63&gt;'Parâmetros'!$B$7),"Conferir limites",IF(IFERROR(VLOOKUP(C63,'Parâmetros'!$D$5:$H$104,5,FALSE),"Inativo")&lt;&gt;"Ativo","Conferir profissional",IF(IFERROR(VLOOKUP(E63,'Serviços'!$A$5:$F$104,6,FALSE),"Inativo")&lt;&gt;"Ativo","Conferir serviço",IF(Q63="Em conferência","Conferir premissas",IF(Q63="Inativo","Não considerar",IF(Q63="Rascunho","Aguardar planejamento",IF(Q63="Planejado","OK","Conferir status")))))))))))</f>
        <v/>
      </c>
    </row>
    <row r="64">
      <c r="A64" s="17" t="n"/>
      <c r="B64" s="18" t="n"/>
      <c r="C64" s="19" t="n"/>
      <c r="D64" s="12">
        <f>IF(C64="","",IFERROR(VLOOKUP(C64,'Parâmetros'!$D$5:$H$104,2,FALSE),"Conferir código"))</f>
        <v/>
      </c>
      <c r="E64" s="19" t="n"/>
      <c r="F64" s="12">
        <f>IF(E64="","",IFERROR(VLOOKUP(E64,'Serviços'!$A$5:$F$104,2,FALSE),"Conferir código"))</f>
        <v/>
      </c>
      <c r="G64" s="20" t="n"/>
      <c r="H64" s="21" t="n"/>
      <c r="I64" s="35" t="n"/>
      <c r="J64" s="25">
        <f>IF(E64="","",IFERROR(VLOOKUP(E64,'Serviços'!$A$5:$F$104,3,FALSE),""))</f>
        <v/>
      </c>
      <c r="K64" s="25">
        <f>IF(E64="","",IFERROR(VLOOKUP(E64,'Serviços'!$A$5:$F$104,4,FALSE),""))</f>
        <v/>
      </c>
      <c r="L64" s="25">
        <f>IF(OR(A64="",B64="",C64="",E64="",G64="",H64="",I64="",NOT(ISNUMBER(G64)),NOT(ISNUMBER(H64)),NOT(ISNUMBER(I64)),NOT(ISNUMBER(J64)),NOT(ISNUMBER(K64))),"",G64*H64*60*I64)</f>
        <v/>
      </c>
      <c r="M64" s="25">
        <f>IF(OR(L64="",NOT(ISNUMBER(L64)),NOT(ISNUMBER(J64)),NOT(ISNUMBER(K64))),"",IFERROR(INT(L64/(J64+K64)),""))</f>
        <v/>
      </c>
      <c r="N64" s="25">
        <f>IF(OR(A64="",M64="",Q64&lt;&gt;"Planejado",R64&lt;&gt;"OK"),"",M64)</f>
        <v/>
      </c>
      <c r="O64" s="26">
        <f>IF(E64="","",IFERROR(VLOOKUP(E64,'Serviços'!$A$5:$F$104,5,FALSE),""))</f>
        <v/>
      </c>
      <c r="P64" s="26">
        <f>IF(OR(N64="",O64="",NOT(ISNUMBER(N64)),NOT(ISNUMBER(O64))),"",N64*O64)</f>
        <v/>
      </c>
      <c r="Q64" s="19" t="n"/>
      <c r="R64" s="12">
        <f>IF(A64="","",IF(OR(B64="",C64="",E64="",G64="",H64="",I64="",Q64=""),"Conferir campos",IF(OR(D64="Conferir código",F64="Conferir código"),"Conferir códigos",IF(OR(NOT(ISNUMBER(G64)),NOT(ISNUMBER(H64)),NOT(ISNUMBER(I64)),NOT(ISNUMBER(J64)),NOT(ISNUMBER(K64)),NOT(ISNUMBER(O64))),"Conferir quantidades",IF(OR(G64&lt;1,G64&gt;'Parâmetros'!$B$5,H64&lt;=0,H64&gt;'Parâmetros'!$B$6,I64&lt;0,I64&gt;'Parâmetros'!$B$7),"Conferir limites",IF(IFERROR(VLOOKUP(C64,'Parâmetros'!$D$5:$H$104,5,FALSE),"Inativo")&lt;&gt;"Ativo","Conferir profissional",IF(IFERROR(VLOOKUP(E64,'Serviços'!$A$5:$F$104,6,FALSE),"Inativo")&lt;&gt;"Ativo","Conferir serviço",IF(Q64="Em conferência","Conferir premissas",IF(Q64="Inativo","Não considerar",IF(Q64="Rascunho","Aguardar planejamento",IF(Q64="Planejado","OK","Conferir status")))))))))))</f>
        <v/>
      </c>
    </row>
    <row r="65">
      <c r="A65" s="17" t="n"/>
      <c r="B65" s="18" t="n"/>
      <c r="C65" s="19" t="n"/>
      <c r="D65" s="10">
        <f>IF(C65="","",IFERROR(VLOOKUP(C65,'Parâmetros'!$D$5:$H$104,2,FALSE),"Conferir código"))</f>
        <v/>
      </c>
      <c r="E65" s="19" t="n"/>
      <c r="F65" s="10">
        <f>IF(E65="","",IFERROR(VLOOKUP(E65,'Serviços'!$A$5:$F$104,2,FALSE),"Conferir código"))</f>
        <v/>
      </c>
      <c r="G65" s="20" t="n"/>
      <c r="H65" s="21" t="n"/>
      <c r="I65" s="35" t="n"/>
      <c r="J65" s="23">
        <f>IF(E65="","",IFERROR(VLOOKUP(E65,'Serviços'!$A$5:$F$104,3,FALSE),""))</f>
        <v/>
      </c>
      <c r="K65" s="23">
        <f>IF(E65="","",IFERROR(VLOOKUP(E65,'Serviços'!$A$5:$F$104,4,FALSE),""))</f>
        <v/>
      </c>
      <c r="L65" s="23">
        <f>IF(OR(A65="",B65="",C65="",E65="",G65="",H65="",I65="",NOT(ISNUMBER(G65)),NOT(ISNUMBER(H65)),NOT(ISNUMBER(I65)),NOT(ISNUMBER(J65)),NOT(ISNUMBER(K65))),"",G65*H65*60*I65)</f>
        <v/>
      </c>
      <c r="M65" s="23">
        <f>IF(OR(L65="",NOT(ISNUMBER(L65)),NOT(ISNUMBER(J65)),NOT(ISNUMBER(K65))),"",IFERROR(INT(L65/(J65+K65)),""))</f>
        <v/>
      </c>
      <c r="N65" s="23">
        <f>IF(OR(A65="",M65="",Q65&lt;&gt;"Planejado",R65&lt;&gt;"OK"),"",M65)</f>
        <v/>
      </c>
      <c r="O65" s="24">
        <f>IF(E65="","",IFERROR(VLOOKUP(E65,'Serviços'!$A$5:$F$104,5,FALSE),""))</f>
        <v/>
      </c>
      <c r="P65" s="24">
        <f>IF(OR(N65="",O65="",NOT(ISNUMBER(N65)),NOT(ISNUMBER(O65))),"",N65*O65)</f>
        <v/>
      </c>
      <c r="Q65" s="19" t="n"/>
      <c r="R65" s="10">
        <f>IF(A65="","",IF(OR(B65="",C65="",E65="",G65="",H65="",I65="",Q65=""),"Conferir campos",IF(OR(D65="Conferir código",F65="Conferir código"),"Conferir códigos",IF(OR(NOT(ISNUMBER(G65)),NOT(ISNUMBER(H65)),NOT(ISNUMBER(I65)),NOT(ISNUMBER(J65)),NOT(ISNUMBER(K65)),NOT(ISNUMBER(O65))),"Conferir quantidades",IF(OR(G65&lt;1,G65&gt;'Parâmetros'!$B$5,H65&lt;=0,H65&gt;'Parâmetros'!$B$6,I65&lt;0,I65&gt;'Parâmetros'!$B$7),"Conferir limites",IF(IFERROR(VLOOKUP(C65,'Parâmetros'!$D$5:$H$104,5,FALSE),"Inativo")&lt;&gt;"Ativo","Conferir profissional",IF(IFERROR(VLOOKUP(E65,'Serviços'!$A$5:$F$104,6,FALSE),"Inativo")&lt;&gt;"Ativo","Conferir serviço",IF(Q65="Em conferência","Conferir premissas",IF(Q65="Inativo","Não considerar",IF(Q65="Rascunho","Aguardar planejamento",IF(Q65="Planejado","OK","Conferir status")))))))))))</f>
        <v/>
      </c>
    </row>
    <row r="66">
      <c r="A66" s="17" t="n"/>
      <c r="B66" s="18" t="n"/>
      <c r="C66" s="19" t="n"/>
      <c r="D66" s="12">
        <f>IF(C66="","",IFERROR(VLOOKUP(C66,'Parâmetros'!$D$5:$H$104,2,FALSE),"Conferir código"))</f>
        <v/>
      </c>
      <c r="E66" s="19" t="n"/>
      <c r="F66" s="12">
        <f>IF(E66="","",IFERROR(VLOOKUP(E66,'Serviços'!$A$5:$F$104,2,FALSE),"Conferir código"))</f>
        <v/>
      </c>
      <c r="G66" s="20" t="n"/>
      <c r="H66" s="21" t="n"/>
      <c r="I66" s="35" t="n"/>
      <c r="J66" s="25">
        <f>IF(E66="","",IFERROR(VLOOKUP(E66,'Serviços'!$A$5:$F$104,3,FALSE),""))</f>
        <v/>
      </c>
      <c r="K66" s="25">
        <f>IF(E66="","",IFERROR(VLOOKUP(E66,'Serviços'!$A$5:$F$104,4,FALSE),""))</f>
        <v/>
      </c>
      <c r="L66" s="25">
        <f>IF(OR(A66="",B66="",C66="",E66="",G66="",H66="",I66="",NOT(ISNUMBER(G66)),NOT(ISNUMBER(H66)),NOT(ISNUMBER(I66)),NOT(ISNUMBER(J66)),NOT(ISNUMBER(K66))),"",G66*H66*60*I66)</f>
        <v/>
      </c>
      <c r="M66" s="25">
        <f>IF(OR(L66="",NOT(ISNUMBER(L66)),NOT(ISNUMBER(J66)),NOT(ISNUMBER(K66))),"",IFERROR(INT(L66/(J66+K66)),""))</f>
        <v/>
      </c>
      <c r="N66" s="25">
        <f>IF(OR(A66="",M66="",Q66&lt;&gt;"Planejado",R66&lt;&gt;"OK"),"",M66)</f>
        <v/>
      </c>
      <c r="O66" s="26">
        <f>IF(E66="","",IFERROR(VLOOKUP(E66,'Serviços'!$A$5:$F$104,5,FALSE),""))</f>
        <v/>
      </c>
      <c r="P66" s="26">
        <f>IF(OR(N66="",O66="",NOT(ISNUMBER(N66)),NOT(ISNUMBER(O66))),"",N66*O66)</f>
        <v/>
      </c>
      <c r="Q66" s="19" t="n"/>
      <c r="R66" s="12">
        <f>IF(A66="","",IF(OR(B66="",C66="",E66="",G66="",H66="",I66="",Q66=""),"Conferir campos",IF(OR(D66="Conferir código",F66="Conferir código"),"Conferir códigos",IF(OR(NOT(ISNUMBER(G66)),NOT(ISNUMBER(H66)),NOT(ISNUMBER(I66)),NOT(ISNUMBER(J66)),NOT(ISNUMBER(K66)),NOT(ISNUMBER(O66))),"Conferir quantidades",IF(OR(G66&lt;1,G66&gt;'Parâmetros'!$B$5,H66&lt;=0,H66&gt;'Parâmetros'!$B$6,I66&lt;0,I66&gt;'Parâmetros'!$B$7),"Conferir limites",IF(IFERROR(VLOOKUP(C66,'Parâmetros'!$D$5:$H$104,5,FALSE),"Inativo")&lt;&gt;"Ativo","Conferir profissional",IF(IFERROR(VLOOKUP(E66,'Serviços'!$A$5:$F$104,6,FALSE),"Inativo")&lt;&gt;"Ativo","Conferir serviço",IF(Q66="Em conferência","Conferir premissas",IF(Q66="Inativo","Não considerar",IF(Q66="Rascunho","Aguardar planejamento",IF(Q66="Planejado","OK","Conferir status")))))))))))</f>
        <v/>
      </c>
    </row>
    <row r="67">
      <c r="A67" s="17" t="n"/>
      <c r="B67" s="18" t="n"/>
      <c r="C67" s="19" t="n"/>
      <c r="D67" s="10">
        <f>IF(C67="","",IFERROR(VLOOKUP(C67,'Parâmetros'!$D$5:$H$104,2,FALSE),"Conferir código"))</f>
        <v/>
      </c>
      <c r="E67" s="19" t="n"/>
      <c r="F67" s="10">
        <f>IF(E67="","",IFERROR(VLOOKUP(E67,'Serviços'!$A$5:$F$104,2,FALSE),"Conferir código"))</f>
        <v/>
      </c>
      <c r="G67" s="20" t="n"/>
      <c r="H67" s="21" t="n"/>
      <c r="I67" s="35" t="n"/>
      <c r="J67" s="23">
        <f>IF(E67="","",IFERROR(VLOOKUP(E67,'Serviços'!$A$5:$F$104,3,FALSE),""))</f>
        <v/>
      </c>
      <c r="K67" s="23">
        <f>IF(E67="","",IFERROR(VLOOKUP(E67,'Serviços'!$A$5:$F$104,4,FALSE),""))</f>
        <v/>
      </c>
      <c r="L67" s="23">
        <f>IF(OR(A67="",B67="",C67="",E67="",G67="",H67="",I67="",NOT(ISNUMBER(G67)),NOT(ISNUMBER(H67)),NOT(ISNUMBER(I67)),NOT(ISNUMBER(J67)),NOT(ISNUMBER(K67))),"",G67*H67*60*I67)</f>
        <v/>
      </c>
      <c r="M67" s="23">
        <f>IF(OR(L67="",NOT(ISNUMBER(L67)),NOT(ISNUMBER(J67)),NOT(ISNUMBER(K67))),"",IFERROR(INT(L67/(J67+K67)),""))</f>
        <v/>
      </c>
      <c r="N67" s="23">
        <f>IF(OR(A67="",M67="",Q67&lt;&gt;"Planejado",R67&lt;&gt;"OK"),"",M67)</f>
        <v/>
      </c>
      <c r="O67" s="24">
        <f>IF(E67="","",IFERROR(VLOOKUP(E67,'Serviços'!$A$5:$F$104,5,FALSE),""))</f>
        <v/>
      </c>
      <c r="P67" s="24">
        <f>IF(OR(N67="",O67="",NOT(ISNUMBER(N67)),NOT(ISNUMBER(O67))),"",N67*O67)</f>
        <v/>
      </c>
      <c r="Q67" s="19" t="n"/>
      <c r="R67" s="10">
        <f>IF(A67="","",IF(OR(B67="",C67="",E67="",G67="",H67="",I67="",Q67=""),"Conferir campos",IF(OR(D67="Conferir código",F67="Conferir código"),"Conferir códigos",IF(OR(NOT(ISNUMBER(G67)),NOT(ISNUMBER(H67)),NOT(ISNUMBER(I67)),NOT(ISNUMBER(J67)),NOT(ISNUMBER(K67)),NOT(ISNUMBER(O67))),"Conferir quantidades",IF(OR(G67&lt;1,G67&gt;'Parâmetros'!$B$5,H67&lt;=0,H67&gt;'Parâmetros'!$B$6,I67&lt;0,I67&gt;'Parâmetros'!$B$7),"Conferir limites",IF(IFERROR(VLOOKUP(C67,'Parâmetros'!$D$5:$H$104,5,FALSE),"Inativo")&lt;&gt;"Ativo","Conferir profissional",IF(IFERROR(VLOOKUP(E67,'Serviços'!$A$5:$F$104,6,FALSE),"Inativo")&lt;&gt;"Ativo","Conferir serviço",IF(Q67="Em conferência","Conferir premissas",IF(Q67="Inativo","Não considerar",IF(Q67="Rascunho","Aguardar planejamento",IF(Q67="Planejado","OK","Conferir status")))))))))))</f>
        <v/>
      </c>
    </row>
    <row r="68">
      <c r="A68" s="17" t="n"/>
      <c r="B68" s="18" t="n"/>
      <c r="C68" s="19" t="n"/>
      <c r="D68" s="12">
        <f>IF(C68="","",IFERROR(VLOOKUP(C68,'Parâmetros'!$D$5:$H$104,2,FALSE),"Conferir código"))</f>
        <v/>
      </c>
      <c r="E68" s="19" t="n"/>
      <c r="F68" s="12">
        <f>IF(E68="","",IFERROR(VLOOKUP(E68,'Serviços'!$A$5:$F$104,2,FALSE),"Conferir código"))</f>
        <v/>
      </c>
      <c r="G68" s="20" t="n"/>
      <c r="H68" s="21" t="n"/>
      <c r="I68" s="35" t="n"/>
      <c r="J68" s="25">
        <f>IF(E68="","",IFERROR(VLOOKUP(E68,'Serviços'!$A$5:$F$104,3,FALSE),""))</f>
        <v/>
      </c>
      <c r="K68" s="25">
        <f>IF(E68="","",IFERROR(VLOOKUP(E68,'Serviços'!$A$5:$F$104,4,FALSE),""))</f>
        <v/>
      </c>
      <c r="L68" s="25">
        <f>IF(OR(A68="",B68="",C68="",E68="",G68="",H68="",I68="",NOT(ISNUMBER(G68)),NOT(ISNUMBER(H68)),NOT(ISNUMBER(I68)),NOT(ISNUMBER(J68)),NOT(ISNUMBER(K68))),"",G68*H68*60*I68)</f>
        <v/>
      </c>
      <c r="M68" s="25">
        <f>IF(OR(L68="",NOT(ISNUMBER(L68)),NOT(ISNUMBER(J68)),NOT(ISNUMBER(K68))),"",IFERROR(INT(L68/(J68+K68)),""))</f>
        <v/>
      </c>
      <c r="N68" s="25">
        <f>IF(OR(A68="",M68="",Q68&lt;&gt;"Planejado",R68&lt;&gt;"OK"),"",M68)</f>
        <v/>
      </c>
      <c r="O68" s="26">
        <f>IF(E68="","",IFERROR(VLOOKUP(E68,'Serviços'!$A$5:$F$104,5,FALSE),""))</f>
        <v/>
      </c>
      <c r="P68" s="26">
        <f>IF(OR(N68="",O68="",NOT(ISNUMBER(N68)),NOT(ISNUMBER(O68))),"",N68*O68)</f>
        <v/>
      </c>
      <c r="Q68" s="19" t="n"/>
      <c r="R68" s="12">
        <f>IF(A68="","",IF(OR(B68="",C68="",E68="",G68="",H68="",I68="",Q68=""),"Conferir campos",IF(OR(D68="Conferir código",F68="Conferir código"),"Conferir códigos",IF(OR(NOT(ISNUMBER(G68)),NOT(ISNUMBER(H68)),NOT(ISNUMBER(I68)),NOT(ISNUMBER(J68)),NOT(ISNUMBER(K68)),NOT(ISNUMBER(O68))),"Conferir quantidades",IF(OR(G68&lt;1,G68&gt;'Parâmetros'!$B$5,H68&lt;=0,H68&gt;'Parâmetros'!$B$6,I68&lt;0,I68&gt;'Parâmetros'!$B$7),"Conferir limites",IF(IFERROR(VLOOKUP(C68,'Parâmetros'!$D$5:$H$104,5,FALSE),"Inativo")&lt;&gt;"Ativo","Conferir profissional",IF(IFERROR(VLOOKUP(E68,'Serviços'!$A$5:$F$104,6,FALSE),"Inativo")&lt;&gt;"Ativo","Conferir serviço",IF(Q68="Em conferência","Conferir premissas",IF(Q68="Inativo","Não considerar",IF(Q68="Rascunho","Aguardar planejamento",IF(Q68="Planejado","OK","Conferir status")))))))))))</f>
        <v/>
      </c>
    </row>
    <row r="69">
      <c r="A69" s="17" t="n"/>
      <c r="B69" s="18" t="n"/>
      <c r="C69" s="19" t="n"/>
      <c r="D69" s="10">
        <f>IF(C69="","",IFERROR(VLOOKUP(C69,'Parâmetros'!$D$5:$H$104,2,FALSE),"Conferir código"))</f>
        <v/>
      </c>
      <c r="E69" s="19" t="n"/>
      <c r="F69" s="10">
        <f>IF(E69="","",IFERROR(VLOOKUP(E69,'Serviços'!$A$5:$F$104,2,FALSE),"Conferir código"))</f>
        <v/>
      </c>
      <c r="G69" s="20" t="n"/>
      <c r="H69" s="21" t="n"/>
      <c r="I69" s="35" t="n"/>
      <c r="J69" s="23">
        <f>IF(E69="","",IFERROR(VLOOKUP(E69,'Serviços'!$A$5:$F$104,3,FALSE),""))</f>
        <v/>
      </c>
      <c r="K69" s="23">
        <f>IF(E69="","",IFERROR(VLOOKUP(E69,'Serviços'!$A$5:$F$104,4,FALSE),""))</f>
        <v/>
      </c>
      <c r="L69" s="23">
        <f>IF(OR(A69="",B69="",C69="",E69="",G69="",H69="",I69="",NOT(ISNUMBER(G69)),NOT(ISNUMBER(H69)),NOT(ISNUMBER(I69)),NOT(ISNUMBER(J69)),NOT(ISNUMBER(K69))),"",G69*H69*60*I69)</f>
        <v/>
      </c>
      <c r="M69" s="23">
        <f>IF(OR(L69="",NOT(ISNUMBER(L69)),NOT(ISNUMBER(J69)),NOT(ISNUMBER(K69))),"",IFERROR(INT(L69/(J69+K69)),""))</f>
        <v/>
      </c>
      <c r="N69" s="23">
        <f>IF(OR(A69="",M69="",Q69&lt;&gt;"Planejado",R69&lt;&gt;"OK"),"",M69)</f>
        <v/>
      </c>
      <c r="O69" s="24">
        <f>IF(E69="","",IFERROR(VLOOKUP(E69,'Serviços'!$A$5:$F$104,5,FALSE),""))</f>
        <v/>
      </c>
      <c r="P69" s="24">
        <f>IF(OR(N69="",O69="",NOT(ISNUMBER(N69)),NOT(ISNUMBER(O69))),"",N69*O69)</f>
        <v/>
      </c>
      <c r="Q69" s="19" t="n"/>
      <c r="R69" s="10">
        <f>IF(A69="","",IF(OR(B69="",C69="",E69="",G69="",H69="",I69="",Q69=""),"Conferir campos",IF(OR(D69="Conferir código",F69="Conferir código"),"Conferir códigos",IF(OR(NOT(ISNUMBER(G69)),NOT(ISNUMBER(H69)),NOT(ISNUMBER(I69)),NOT(ISNUMBER(J69)),NOT(ISNUMBER(K69)),NOT(ISNUMBER(O69))),"Conferir quantidades",IF(OR(G69&lt;1,G69&gt;'Parâmetros'!$B$5,H69&lt;=0,H69&gt;'Parâmetros'!$B$6,I69&lt;0,I69&gt;'Parâmetros'!$B$7),"Conferir limites",IF(IFERROR(VLOOKUP(C69,'Parâmetros'!$D$5:$H$104,5,FALSE),"Inativo")&lt;&gt;"Ativo","Conferir profissional",IF(IFERROR(VLOOKUP(E69,'Serviços'!$A$5:$F$104,6,FALSE),"Inativo")&lt;&gt;"Ativo","Conferir serviço",IF(Q69="Em conferência","Conferir premissas",IF(Q69="Inativo","Não considerar",IF(Q69="Rascunho","Aguardar planejamento",IF(Q69="Planejado","OK","Conferir status")))))))))))</f>
        <v/>
      </c>
    </row>
    <row r="70">
      <c r="A70" s="17" t="n"/>
      <c r="B70" s="18" t="n"/>
      <c r="C70" s="19" t="n"/>
      <c r="D70" s="12">
        <f>IF(C70="","",IFERROR(VLOOKUP(C70,'Parâmetros'!$D$5:$H$104,2,FALSE),"Conferir código"))</f>
        <v/>
      </c>
      <c r="E70" s="19" t="n"/>
      <c r="F70" s="12">
        <f>IF(E70="","",IFERROR(VLOOKUP(E70,'Serviços'!$A$5:$F$104,2,FALSE),"Conferir código"))</f>
        <v/>
      </c>
      <c r="G70" s="20" t="n"/>
      <c r="H70" s="21" t="n"/>
      <c r="I70" s="35" t="n"/>
      <c r="J70" s="25">
        <f>IF(E70="","",IFERROR(VLOOKUP(E70,'Serviços'!$A$5:$F$104,3,FALSE),""))</f>
        <v/>
      </c>
      <c r="K70" s="25">
        <f>IF(E70="","",IFERROR(VLOOKUP(E70,'Serviços'!$A$5:$F$104,4,FALSE),""))</f>
        <v/>
      </c>
      <c r="L70" s="25">
        <f>IF(OR(A70="",B70="",C70="",E70="",G70="",H70="",I70="",NOT(ISNUMBER(G70)),NOT(ISNUMBER(H70)),NOT(ISNUMBER(I70)),NOT(ISNUMBER(J70)),NOT(ISNUMBER(K70))),"",G70*H70*60*I70)</f>
        <v/>
      </c>
      <c r="M70" s="25">
        <f>IF(OR(L70="",NOT(ISNUMBER(L70)),NOT(ISNUMBER(J70)),NOT(ISNUMBER(K70))),"",IFERROR(INT(L70/(J70+K70)),""))</f>
        <v/>
      </c>
      <c r="N70" s="25">
        <f>IF(OR(A70="",M70="",Q70&lt;&gt;"Planejado",R70&lt;&gt;"OK"),"",M70)</f>
        <v/>
      </c>
      <c r="O70" s="26">
        <f>IF(E70="","",IFERROR(VLOOKUP(E70,'Serviços'!$A$5:$F$104,5,FALSE),""))</f>
        <v/>
      </c>
      <c r="P70" s="26">
        <f>IF(OR(N70="",O70="",NOT(ISNUMBER(N70)),NOT(ISNUMBER(O70))),"",N70*O70)</f>
        <v/>
      </c>
      <c r="Q70" s="19" t="n"/>
      <c r="R70" s="12">
        <f>IF(A70="","",IF(OR(B70="",C70="",E70="",G70="",H70="",I70="",Q70=""),"Conferir campos",IF(OR(D70="Conferir código",F70="Conferir código"),"Conferir códigos",IF(OR(NOT(ISNUMBER(G70)),NOT(ISNUMBER(H70)),NOT(ISNUMBER(I70)),NOT(ISNUMBER(J70)),NOT(ISNUMBER(K70)),NOT(ISNUMBER(O70))),"Conferir quantidades",IF(OR(G70&lt;1,G70&gt;'Parâmetros'!$B$5,H70&lt;=0,H70&gt;'Parâmetros'!$B$6,I70&lt;0,I70&gt;'Parâmetros'!$B$7),"Conferir limites",IF(IFERROR(VLOOKUP(C70,'Parâmetros'!$D$5:$H$104,5,FALSE),"Inativo")&lt;&gt;"Ativo","Conferir profissional",IF(IFERROR(VLOOKUP(E70,'Serviços'!$A$5:$F$104,6,FALSE),"Inativo")&lt;&gt;"Ativo","Conferir serviço",IF(Q70="Em conferência","Conferir premissas",IF(Q70="Inativo","Não considerar",IF(Q70="Rascunho","Aguardar planejamento",IF(Q70="Planejado","OK","Conferir status")))))))))))</f>
        <v/>
      </c>
    </row>
    <row r="71">
      <c r="A71" s="17" t="n"/>
      <c r="B71" s="18" t="n"/>
      <c r="C71" s="19" t="n"/>
      <c r="D71" s="10">
        <f>IF(C71="","",IFERROR(VLOOKUP(C71,'Parâmetros'!$D$5:$H$104,2,FALSE),"Conferir código"))</f>
        <v/>
      </c>
      <c r="E71" s="19" t="n"/>
      <c r="F71" s="10">
        <f>IF(E71="","",IFERROR(VLOOKUP(E71,'Serviços'!$A$5:$F$104,2,FALSE),"Conferir código"))</f>
        <v/>
      </c>
      <c r="G71" s="20" t="n"/>
      <c r="H71" s="21" t="n"/>
      <c r="I71" s="35" t="n"/>
      <c r="J71" s="23">
        <f>IF(E71="","",IFERROR(VLOOKUP(E71,'Serviços'!$A$5:$F$104,3,FALSE),""))</f>
        <v/>
      </c>
      <c r="K71" s="23">
        <f>IF(E71="","",IFERROR(VLOOKUP(E71,'Serviços'!$A$5:$F$104,4,FALSE),""))</f>
        <v/>
      </c>
      <c r="L71" s="23">
        <f>IF(OR(A71="",B71="",C71="",E71="",G71="",H71="",I71="",NOT(ISNUMBER(G71)),NOT(ISNUMBER(H71)),NOT(ISNUMBER(I71)),NOT(ISNUMBER(J71)),NOT(ISNUMBER(K71))),"",G71*H71*60*I71)</f>
        <v/>
      </c>
      <c r="M71" s="23">
        <f>IF(OR(L71="",NOT(ISNUMBER(L71)),NOT(ISNUMBER(J71)),NOT(ISNUMBER(K71))),"",IFERROR(INT(L71/(J71+K71)),""))</f>
        <v/>
      </c>
      <c r="N71" s="23">
        <f>IF(OR(A71="",M71="",Q71&lt;&gt;"Planejado",R71&lt;&gt;"OK"),"",M71)</f>
        <v/>
      </c>
      <c r="O71" s="24">
        <f>IF(E71="","",IFERROR(VLOOKUP(E71,'Serviços'!$A$5:$F$104,5,FALSE),""))</f>
        <v/>
      </c>
      <c r="P71" s="24">
        <f>IF(OR(N71="",O71="",NOT(ISNUMBER(N71)),NOT(ISNUMBER(O71))),"",N71*O71)</f>
        <v/>
      </c>
      <c r="Q71" s="19" t="n"/>
      <c r="R71" s="10">
        <f>IF(A71="","",IF(OR(B71="",C71="",E71="",G71="",H71="",I71="",Q71=""),"Conferir campos",IF(OR(D71="Conferir código",F71="Conferir código"),"Conferir códigos",IF(OR(NOT(ISNUMBER(G71)),NOT(ISNUMBER(H71)),NOT(ISNUMBER(I71)),NOT(ISNUMBER(J71)),NOT(ISNUMBER(K71)),NOT(ISNUMBER(O71))),"Conferir quantidades",IF(OR(G71&lt;1,G71&gt;'Parâmetros'!$B$5,H71&lt;=0,H71&gt;'Parâmetros'!$B$6,I71&lt;0,I71&gt;'Parâmetros'!$B$7),"Conferir limites",IF(IFERROR(VLOOKUP(C71,'Parâmetros'!$D$5:$H$104,5,FALSE),"Inativo")&lt;&gt;"Ativo","Conferir profissional",IF(IFERROR(VLOOKUP(E71,'Serviços'!$A$5:$F$104,6,FALSE),"Inativo")&lt;&gt;"Ativo","Conferir serviço",IF(Q71="Em conferência","Conferir premissas",IF(Q71="Inativo","Não considerar",IF(Q71="Rascunho","Aguardar planejamento",IF(Q71="Planejado","OK","Conferir status")))))))))))</f>
        <v/>
      </c>
    </row>
    <row r="72">
      <c r="A72" s="17" t="n"/>
      <c r="B72" s="18" t="n"/>
      <c r="C72" s="19" t="n"/>
      <c r="D72" s="12">
        <f>IF(C72="","",IFERROR(VLOOKUP(C72,'Parâmetros'!$D$5:$H$104,2,FALSE),"Conferir código"))</f>
        <v/>
      </c>
      <c r="E72" s="19" t="n"/>
      <c r="F72" s="12">
        <f>IF(E72="","",IFERROR(VLOOKUP(E72,'Serviços'!$A$5:$F$104,2,FALSE),"Conferir código"))</f>
        <v/>
      </c>
      <c r="G72" s="20" t="n"/>
      <c r="H72" s="21" t="n"/>
      <c r="I72" s="35" t="n"/>
      <c r="J72" s="25">
        <f>IF(E72="","",IFERROR(VLOOKUP(E72,'Serviços'!$A$5:$F$104,3,FALSE),""))</f>
        <v/>
      </c>
      <c r="K72" s="25">
        <f>IF(E72="","",IFERROR(VLOOKUP(E72,'Serviços'!$A$5:$F$104,4,FALSE),""))</f>
        <v/>
      </c>
      <c r="L72" s="25">
        <f>IF(OR(A72="",B72="",C72="",E72="",G72="",H72="",I72="",NOT(ISNUMBER(G72)),NOT(ISNUMBER(H72)),NOT(ISNUMBER(I72)),NOT(ISNUMBER(J72)),NOT(ISNUMBER(K72))),"",G72*H72*60*I72)</f>
        <v/>
      </c>
      <c r="M72" s="25">
        <f>IF(OR(L72="",NOT(ISNUMBER(L72)),NOT(ISNUMBER(J72)),NOT(ISNUMBER(K72))),"",IFERROR(INT(L72/(J72+K72)),""))</f>
        <v/>
      </c>
      <c r="N72" s="25">
        <f>IF(OR(A72="",M72="",Q72&lt;&gt;"Planejado",R72&lt;&gt;"OK"),"",M72)</f>
        <v/>
      </c>
      <c r="O72" s="26">
        <f>IF(E72="","",IFERROR(VLOOKUP(E72,'Serviços'!$A$5:$F$104,5,FALSE),""))</f>
        <v/>
      </c>
      <c r="P72" s="26">
        <f>IF(OR(N72="",O72="",NOT(ISNUMBER(N72)),NOT(ISNUMBER(O72))),"",N72*O72)</f>
        <v/>
      </c>
      <c r="Q72" s="19" t="n"/>
      <c r="R72" s="12">
        <f>IF(A72="","",IF(OR(B72="",C72="",E72="",G72="",H72="",I72="",Q72=""),"Conferir campos",IF(OR(D72="Conferir código",F72="Conferir código"),"Conferir códigos",IF(OR(NOT(ISNUMBER(G72)),NOT(ISNUMBER(H72)),NOT(ISNUMBER(I72)),NOT(ISNUMBER(J72)),NOT(ISNUMBER(K72)),NOT(ISNUMBER(O72))),"Conferir quantidades",IF(OR(G72&lt;1,G72&gt;'Parâmetros'!$B$5,H72&lt;=0,H72&gt;'Parâmetros'!$B$6,I72&lt;0,I72&gt;'Parâmetros'!$B$7),"Conferir limites",IF(IFERROR(VLOOKUP(C72,'Parâmetros'!$D$5:$H$104,5,FALSE),"Inativo")&lt;&gt;"Ativo","Conferir profissional",IF(IFERROR(VLOOKUP(E72,'Serviços'!$A$5:$F$104,6,FALSE),"Inativo")&lt;&gt;"Ativo","Conferir serviço",IF(Q72="Em conferência","Conferir premissas",IF(Q72="Inativo","Não considerar",IF(Q72="Rascunho","Aguardar planejamento",IF(Q72="Planejado","OK","Conferir status")))))))))))</f>
        <v/>
      </c>
    </row>
    <row r="73">
      <c r="A73" s="17" t="n"/>
      <c r="B73" s="18" t="n"/>
      <c r="C73" s="19" t="n"/>
      <c r="D73" s="10">
        <f>IF(C73="","",IFERROR(VLOOKUP(C73,'Parâmetros'!$D$5:$H$104,2,FALSE),"Conferir código"))</f>
        <v/>
      </c>
      <c r="E73" s="19" t="n"/>
      <c r="F73" s="10">
        <f>IF(E73="","",IFERROR(VLOOKUP(E73,'Serviços'!$A$5:$F$104,2,FALSE),"Conferir código"))</f>
        <v/>
      </c>
      <c r="G73" s="20" t="n"/>
      <c r="H73" s="21" t="n"/>
      <c r="I73" s="35" t="n"/>
      <c r="J73" s="23">
        <f>IF(E73="","",IFERROR(VLOOKUP(E73,'Serviços'!$A$5:$F$104,3,FALSE),""))</f>
        <v/>
      </c>
      <c r="K73" s="23">
        <f>IF(E73="","",IFERROR(VLOOKUP(E73,'Serviços'!$A$5:$F$104,4,FALSE),""))</f>
        <v/>
      </c>
      <c r="L73" s="23">
        <f>IF(OR(A73="",B73="",C73="",E73="",G73="",H73="",I73="",NOT(ISNUMBER(G73)),NOT(ISNUMBER(H73)),NOT(ISNUMBER(I73)),NOT(ISNUMBER(J73)),NOT(ISNUMBER(K73))),"",G73*H73*60*I73)</f>
        <v/>
      </c>
      <c r="M73" s="23">
        <f>IF(OR(L73="",NOT(ISNUMBER(L73)),NOT(ISNUMBER(J73)),NOT(ISNUMBER(K73))),"",IFERROR(INT(L73/(J73+K73)),""))</f>
        <v/>
      </c>
      <c r="N73" s="23">
        <f>IF(OR(A73="",M73="",Q73&lt;&gt;"Planejado",R73&lt;&gt;"OK"),"",M73)</f>
        <v/>
      </c>
      <c r="O73" s="24">
        <f>IF(E73="","",IFERROR(VLOOKUP(E73,'Serviços'!$A$5:$F$104,5,FALSE),""))</f>
        <v/>
      </c>
      <c r="P73" s="24">
        <f>IF(OR(N73="",O73="",NOT(ISNUMBER(N73)),NOT(ISNUMBER(O73))),"",N73*O73)</f>
        <v/>
      </c>
      <c r="Q73" s="19" t="n"/>
      <c r="R73" s="10">
        <f>IF(A73="","",IF(OR(B73="",C73="",E73="",G73="",H73="",I73="",Q73=""),"Conferir campos",IF(OR(D73="Conferir código",F73="Conferir código"),"Conferir códigos",IF(OR(NOT(ISNUMBER(G73)),NOT(ISNUMBER(H73)),NOT(ISNUMBER(I73)),NOT(ISNUMBER(J73)),NOT(ISNUMBER(K73)),NOT(ISNUMBER(O73))),"Conferir quantidades",IF(OR(G73&lt;1,G73&gt;'Parâmetros'!$B$5,H73&lt;=0,H73&gt;'Parâmetros'!$B$6,I73&lt;0,I73&gt;'Parâmetros'!$B$7),"Conferir limites",IF(IFERROR(VLOOKUP(C73,'Parâmetros'!$D$5:$H$104,5,FALSE),"Inativo")&lt;&gt;"Ativo","Conferir profissional",IF(IFERROR(VLOOKUP(E73,'Serviços'!$A$5:$F$104,6,FALSE),"Inativo")&lt;&gt;"Ativo","Conferir serviço",IF(Q73="Em conferência","Conferir premissas",IF(Q73="Inativo","Não considerar",IF(Q73="Rascunho","Aguardar planejamento",IF(Q73="Planejado","OK","Conferir status")))))))))))</f>
        <v/>
      </c>
    </row>
    <row r="74">
      <c r="A74" s="17" t="n"/>
      <c r="B74" s="18" t="n"/>
      <c r="C74" s="19" t="n"/>
      <c r="D74" s="12">
        <f>IF(C74="","",IFERROR(VLOOKUP(C74,'Parâmetros'!$D$5:$H$104,2,FALSE),"Conferir código"))</f>
        <v/>
      </c>
      <c r="E74" s="19" t="n"/>
      <c r="F74" s="12">
        <f>IF(E74="","",IFERROR(VLOOKUP(E74,'Serviços'!$A$5:$F$104,2,FALSE),"Conferir código"))</f>
        <v/>
      </c>
      <c r="G74" s="20" t="n"/>
      <c r="H74" s="21" t="n"/>
      <c r="I74" s="35" t="n"/>
      <c r="J74" s="25">
        <f>IF(E74="","",IFERROR(VLOOKUP(E74,'Serviços'!$A$5:$F$104,3,FALSE),""))</f>
        <v/>
      </c>
      <c r="K74" s="25">
        <f>IF(E74="","",IFERROR(VLOOKUP(E74,'Serviços'!$A$5:$F$104,4,FALSE),""))</f>
        <v/>
      </c>
      <c r="L74" s="25">
        <f>IF(OR(A74="",B74="",C74="",E74="",G74="",H74="",I74="",NOT(ISNUMBER(G74)),NOT(ISNUMBER(H74)),NOT(ISNUMBER(I74)),NOT(ISNUMBER(J74)),NOT(ISNUMBER(K74))),"",G74*H74*60*I74)</f>
        <v/>
      </c>
      <c r="M74" s="25">
        <f>IF(OR(L74="",NOT(ISNUMBER(L74)),NOT(ISNUMBER(J74)),NOT(ISNUMBER(K74))),"",IFERROR(INT(L74/(J74+K74)),""))</f>
        <v/>
      </c>
      <c r="N74" s="25">
        <f>IF(OR(A74="",M74="",Q74&lt;&gt;"Planejado",R74&lt;&gt;"OK"),"",M74)</f>
        <v/>
      </c>
      <c r="O74" s="26">
        <f>IF(E74="","",IFERROR(VLOOKUP(E74,'Serviços'!$A$5:$F$104,5,FALSE),""))</f>
        <v/>
      </c>
      <c r="P74" s="26">
        <f>IF(OR(N74="",O74="",NOT(ISNUMBER(N74)),NOT(ISNUMBER(O74))),"",N74*O74)</f>
        <v/>
      </c>
      <c r="Q74" s="19" t="n"/>
      <c r="R74" s="12">
        <f>IF(A74="","",IF(OR(B74="",C74="",E74="",G74="",H74="",I74="",Q74=""),"Conferir campos",IF(OR(D74="Conferir código",F74="Conferir código"),"Conferir códigos",IF(OR(NOT(ISNUMBER(G74)),NOT(ISNUMBER(H74)),NOT(ISNUMBER(I74)),NOT(ISNUMBER(J74)),NOT(ISNUMBER(K74)),NOT(ISNUMBER(O74))),"Conferir quantidades",IF(OR(G74&lt;1,G74&gt;'Parâmetros'!$B$5,H74&lt;=0,H74&gt;'Parâmetros'!$B$6,I74&lt;0,I74&gt;'Parâmetros'!$B$7),"Conferir limites",IF(IFERROR(VLOOKUP(C74,'Parâmetros'!$D$5:$H$104,5,FALSE),"Inativo")&lt;&gt;"Ativo","Conferir profissional",IF(IFERROR(VLOOKUP(E74,'Serviços'!$A$5:$F$104,6,FALSE),"Inativo")&lt;&gt;"Ativo","Conferir serviço",IF(Q74="Em conferência","Conferir premissas",IF(Q74="Inativo","Não considerar",IF(Q74="Rascunho","Aguardar planejamento",IF(Q74="Planejado","OK","Conferir status")))))))))))</f>
        <v/>
      </c>
    </row>
    <row r="75">
      <c r="A75" s="17" t="n"/>
      <c r="B75" s="18" t="n"/>
      <c r="C75" s="19" t="n"/>
      <c r="D75" s="10">
        <f>IF(C75="","",IFERROR(VLOOKUP(C75,'Parâmetros'!$D$5:$H$104,2,FALSE),"Conferir código"))</f>
        <v/>
      </c>
      <c r="E75" s="19" t="n"/>
      <c r="F75" s="10">
        <f>IF(E75="","",IFERROR(VLOOKUP(E75,'Serviços'!$A$5:$F$104,2,FALSE),"Conferir código"))</f>
        <v/>
      </c>
      <c r="G75" s="20" t="n"/>
      <c r="H75" s="21" t="n"/>
      <c r="I75" s="35" t="n"/>
      <c r="J75" s="23">
        <f>IF(E75="","",IFERROR(VLOOKUP(E75,'Serviços'!$A$5:$F$104,3,FALSE),""))</f>
        <v/>
      </c>
      <c r="K75" s="23">
        <f>IF(E75="","",IFERROR(VLOOKUP(E75,'Serviços'!$A$5:$F$104,4,FALSE),""))</f>
        <v/>
      </c>
      <c r="L75" s="23">
        <f>IF(OR(A75="",B75="",C75="",E75="",G75="",H75="",I75="",NOT(ISNUMBER(G75)),NOT(ISNUMBER(H75)),NOT(ISNUMBER(I75)),NOT(ISNUMBER(J75)),NOT(ISNUMBER(K75))),"",G75*H75*60*I75)</f>
        <v/>
      </c>
      <c r="M75" s="23">
        <f>IF(OR(L75="",NOT(ISNUMBER(L75)),NOT(ISNUMBER(J75)),NOT(ISNUMBER(K75))),"",IFERROR(INT(L75/(J75+K75)),""))</f>
        <v/>
      </c>
      <c r="N75" s="23">
        <f>IF(OR(A75="",M75="",Q75&lt;&gt;"Planejado",R75&lt;&gt;"OK"),"",M75)</f>
        <v/>
      </c>
      <c r="O75" s="24">
        <f>IF(E75="","",IFERROR(VLOOKUP(E75,'Serviços'!$A$5:$F$104,5,FALSE),""))</f>
        <v/>
      </c>
      <c r="P75" s="24">
        <f>IF(OR(N75="",O75="",NOT(ISNUMBER(N75)),NOT(ISNUMBER(O75))),"",N75*O75)</f>
        <v/>
      </c>
      <c r="Q75" s="19" t="n"/>
      <c r="R75" s="10">
        <f>IF(A75="","",IF(OR(B75="",C75="",E75="",G75="",H75="",I75="",Q75=""),"Conferir campos",IF(OR(D75="Conferir código",F75="Conferir código"),"Conferir códigos",IF(OR(NOT(ISNUMBER(G75)),NOT(ISNUMBER(H75)),NOT(ISNUMBER(I75)),NOT(ISNUMBER(J75)),NOT(ISNUMBER(K75)),NOT(ISNUMBER(O75))),"Conferir quantidades",IF(OR(G75&lt;1,G75&gt;'Parâmetros'!$B$5,H75&lt;=0,H75&gt;'Parâmetros'!$B$6,I75&lt;0,I75&gt;'Parâmetros'!$B$7),"Conferir limites",IF(IFERROR(VLOOKUP(C75,'Parâmetros'!$D$5:$H$104,5,FALSE),"Inativo")&lt;&gt;"Ativo","Conferir profissional",IF(IFERROR(VLOOKUP(E75,'Serviços'!$A$5:$F$104,6,FALSE),"Inativo")&lt;&gt;"Ativo","Conferir serviço",IF(Q75="Em conferência","Conferir premissas",IF(Q75="Inativo","Não considerar",IF(Q75="Rascunho","Aguardar planejamento",IF(Q75="Planejado","OK","Conferir status")))))))))))</f>
        <v/>
      </c>
    </row>
    <row r="76">
      <c r="A76" s="17" t="n"/>
      <c r="B76" s="18" t="n"/>
      <c r="C76" s="19" t="n"/>
      <c r="D76" s="12">
        <f>IF(C76="","",IFERROR(VLOOKUP(C76,'Parâmetros'!$D$5:$H$104,2,FALSE),"Conferir código"))</f>
        <v/>
      </c>
      <c r="E76" s="19" t="n"/>
      <c r="F76" s="12">
        <f>IF(E76="","",IFERROR(VLOOKUP(E76,'Serviços'!$A$5:$F$104,2,FALSE),"Conferir código"))</f>
        <v/>
      </c>
      <c r="G76" s="20" t="n"/>
      <c r="H76" s="21" t="n"/>
      <c r="I76" s="35" t="n"/>
      <c r="J76" s="25">
        <f>IF(E76="","",IFERROR(VLOOKUP(E76,'Serviços'!$A$5:$F$104,3,FALSE),""))</f>
        <v/>
      </c>
      <c r="K76" s="25">
        <f>IF(E76="","",IFERROR(VLOOKUP(E76,'Serviços'!$A$5:$F$104,4,FALSE),""))</f>
        <v/>
      </c>
      <c r="L76" s="25">
        <f>IF(OR(A76="",B76="",C76="",E76="",G76="",H76="",I76="",NOT(ISNUMBER(G76)),NOT(ISNUMBER(H76)),NOT(ISNUMBER(I76)),NOT(ISNUMBER(J76)),NOT(ISNUMBER(K76))),"",G76*H76*60*I76)</f>
        <v/>
      </c>
      <c r="M76" s="25">
        <f>IF(OR(L76="",NOT(ISNUMBER(L76)),NOT(ISNUMBER(J76)),NOT(ISNUMBER(K76))),"",IFERROR(INT(L76/(J76+K76)),""))</f>
        <v/>
      </c>
      <c r="N76" s="25">
        <f>IF(OR(A76="",M76="",Q76&lt;&gt;"Planejado",R76&lt;&gt;"OK"),"",M76)</f>
        <v/>
      </c>
      <c r="O76" s="26">
        <f>IF(E76="","",IFERROR(VLOOKUP(E76,'Serviços'!$A$5:$F$104,5,FALSE),""))</f>
        <v/>
      </c>
      <c r="P76" s="26">
        <f>IF(OR(N76="",O76="",NOT(ISNUMBER(N76)),NOT(ISNUMBER(O76))),"",N76*O76)</f>
        <v/>
      </c>
      <c r="Q76" s="19" t="n"/>
      <c r="R76" s="12">
        <f>IF(A76="","",IF(OR(B76="",C76="",E76="",G76="",H76="",I76="",Q76=""),"Conferir campos",IF(OR(D76="Conferir código",F76="Conferir código"),"Conferir códigos",IF(OR(NOT(ISNUMBER(G76)),NOT(ISNUMBER(H76)),NOT(ISNUMBER(I76)),NOT(ISNUMBER(J76)),NOT(ISNUMBER(K76)),NOT(ISNUMBER(O76))),"Conferir quantidades",IF(OR(G76&lt;1,G76&gt;'Parâmetros'!$B$5,H76&lt;=0,H76&gt;'Parâmetros'!$B$6,I76&lt;0,I76&gt;'Parâmetros'!$B$7),"Conferir limites",IF(IFERROR(VLOOKUP(C76,'Parâmetros'!$D$5:$H$104,5,FALSE),"Inativo")&lt;&gt;"Ativo","Conferir profissional",IF(IFERROR(VLOOKUP(E76,'Serviços'!$A$5:$F$104,6,FALSE),"Inativo")&lt;&gt;"Ativo","Conferir serviço",IF(Q76="Em conferência","Conferir premissas",IF(Q76="Inativo","Não considerar",IF(Q76="Rascunho","Aguardar planejamento",IF(Q76="Planejado","OK","Conferir status")))))))))))</f>
        <v/>
      </c>
    </row>
    <row r="77">
      <c r="A77" s="17" t="n"/>
      <c r="B77" s="18" t="n"/>
      <c r="C77" s="19" t="n"/>
      <c r="D77" s="10">
        <f>IF(C77="","",IFERROR(VLOOKUP(C77,'Parâmetros'!$D$5:$H$104,2,FALSE),"Conferir código"))</f>
        <v/>
      </c>
      <c r="E77" s="19" t="n"/>
      <c r="F77" s="10">
        <f>IF(E77="","",IFERROR(VLOOKUP(E77,'Serviços'!$A$5:$F$104,2,FALSE),"Conferir código"))</f>
        <v/>
      </c>
      <c r="G77" s="20" t="n"/>
      <c r="H77" s="21" t="n"/>
      <c r="I77" s="35" t="n"/>
      <c r="J77" s="23">
        <f>IF(E77="","",IFERROR(VLOOKUP(E77,'Serviços'!$A$5:$F$104,3,FALSE),""))</f>
        <v/>
      </c>
      <c r="K77" s="23">
        <f>IF(E77="","",IFERROR(VLOOKUP(E77,'Serviços'!$A$5:$F$104,4,FALSE),""))</f>
        <v/>
      </c>
      <c r="L77" s="23">
        <f>IF(OR(A77="",B77="",C77="",E77="",G77="",H77="",I77="",NOT(ISNUMBER(G77)),NOT(ISNUMBER(H77)),NOT(ISNUMBER(I77)),NOT(ISNUMBER(J77)),NOT(ISNUMBER(K77))),"",G77*H77*60*I77)</f>
        <v/>
      </c>
      <c r="M77" s="23">
        <f>IF(OR(L77="",NOT(ISNUMBER(L77)),NOT(ISNUMBER(J77)),NOT(ISNUMBER(K77))),"",IFERROR(INT(L77/(J77+K77)),""))</f>
        <v/>
      </c>
      <c r="N77" s="23">
        <f>IF(OR(A77="",M77="",Q77&lt;&gt;"Planejado",R77&lt;&gt;"OK"),"",M77)</f>
        <v/>
      </c>
      <c r="O77" s="24">
        <f>IF(E77="","",IFERROR(VLOOKUP(E77,'Serviços'!$A$5:$F$104,5,FALSE),""))</f>
        <v/>
      </c>
      <c r="P77" s="24">
        <f>IF(OR(N77="",O77="",NOT(ISNUMBER(N77)),NOT(ISNUMBER(O77))),"",N77*O77)</f>
        <v/>
      </c>
      <c r="Q77" s="19" t="n"/>
      <c r="R77" s="10">
        <f>IF(A77="","",IF(OR(B77="",C77="",E77="",G77="",H77="",I77="",Q77=""),"Conferir campos",IF(OR(D77="Conferir código",F77="Conferir código"),"Conferir códigos",IF(OR(NOT(ISNUMBER(G77)),NOT(ISNUMBER(H77)),NOT(ISNUMBER(I77)),NOT(ISNUMBER(J77)),NOT(ISNUMBER(K77)),NOT(ISNUMBER(O77))),"Conferir quantidades",IF(OR(G77&lt;1,G77&gt;'Parâmetros'!$B$5,H77&lt;=0,H77&gt;'Parâmetros'!$B$6,I77&lt;0,I77&gt;'Parâmetros'!$B$7),"Conferir limites",IF(IFERROR(VLOOKUP(C77,'Parâmetros'!$D$5:$H$104,5,FALSE),"Inativo")&lt;&gt;"Ativo","Conferir profissional",IF(IFERROR(VLOOKUP(E77,'Serviços'!$A$5:$F$104,6,FALSE),"Inativo")&lt;&gt;"Ativo","Conferir serviço",IF(Q77="Em conferência","Conferir premissas",IF(Q77="Inativo","Não considerar",IF(Q77="Rascunho","Aguardar planejamento",IF(Q77="Planejado","OK","Conferir status")))))))))))</f>
        <v/>
      </c>
    </row>
    <row r="78">
      <c r="A78" s="17" t="n"/>
      <c r="B78" s="18" t="n"/>
      <c r="C78" s="19" t="n"/>
      <c r="D78" s="12">
        <f>IF(C78="","",IFERROR(VLOOKUP(C78,'Parâmetros'!$D$5:$H$104,2,FALSE),"Conferir código"))</f>
        <v/>
      </c>
      <c r="E78" s="19" t="n"/>
      <c r="F78" s="12">
        <f>IF(E78="","",IFERROR(VLOOKUP(E78,'Serviços'!$A$5:$F$104,2,FALSE),"Conferir código"))</f>
        <v/>
      </c>
      <c r="G78" s="20" t="n"/>
      <c r="H78" s="21" t="n"/>
      <c r="I78" s="35" t="n"/>
      <c r="J78" s="25">
        <f>IF(E78="","",IFERROR(VLOOKUP(E78,'Serviços'!$A$5:$F$104,3,FALSE),""))</f>
        <v/>
      </c>
      <c r="K78" s="25">
        <f>IF(E78="","",IFERROR(VLOOKUP(E78,'Serviços'!$A$5:$F$104,4,FALSE),""))</f>
        <v/>
      </c>
      <c r="L78" s="25">
        <f>IF(OR(A78="",B78="",C78="",E78="",G78="",H78="",I78="",NOT(ISNUMBER(G78)),NOT(ISNUMBER(H78)),NOT(ISNUMBER(I78)),NOT(ISNUMBER(J78)),NOT(ISNUMBER(K78))),"",G78*H78*60*I78)</f>
        <v/>
      </c>
      <c r="M78" s="25">
        <f>IF(OR(L78="",NOT(ISNUMBER(L78)),NOT(ISNUMBER(J78)),NOT(ISNUMBER(K78))),"",IFERROR(INT(L78/(J78+K78)),""))</f>
        <v/>
      </c>
      <c r="N78" s="25">
        <f>IF(OR(A78="",M78="",Q78&lt;&gt;"Planejado",R78&lt;&gt;"OK"),"",M78)</f>
        <v/>
      </c>
      <c r="O78" s="26">
        <f>IF(E78="","",IFERROR(VLOOKUP(E78,'Serviços'!$A$5:$F$104,5,FALSE),""))</f>
        <v/>
      </c>
      <c r="P78" s="26">
        <f>IF(OR(N78="",O78="",NOT(ISNUMBER(N78)),NOT(ISNUMBER(O78))),"",N78*O78)</f>
        <v/>
      </c>
      <c r="Q78" s="19" t="n"/>
      <c r="R78" s="12">
        <f>IF(A78="","",IF(OR(B78="",C78="",E78="",G78="",H78="",I78="",Q78=""),"Conferir campos",IF(OR(D78="Conferir código",F78="Conferir código"),"Conferir códigos",IF(OR(NOT(ISNUMBER(G78)),NOT(ISNUMBER(H78)),NOT(ISNUMBER(I78)),NOT(ISNUMBER(J78)),NOT(ISNUMBER(K78)),NOT(ISNUMBER(O78))),"Conferir quantidades",IF(OR(G78&lt;1,G78&gt;'Parâmetros'!$B$5,H78&lt;=0,H78&gt;'Parâmetros'!$B$6,I78&lt;0,I78&gt;'Parâmetros'!$B$7),"Conferir limites",IF(IFERROR(VLOOKUP(C78,'Parâmetros'!$D$5:$H$104,5,FALSE),"Inativo")&lt;&gt;"Ativo","Conferir profissional",IF(IFERROR(VLOOKUP(E78,'Serviços'!$A$5:$F$104,6,FALSE),"Inativo")&lt;&gt;"Ativo","Conferir serviço",IF(Q78="Em conferência","Conferir premissas",IF(Q78="Inativo","Não considerar",IF(Q78="Rascunho","Aguardar planejamento",IF(Q78="Planejado","OK","Conferir status")))))))))))</f>
        <v/>
      </c>
    </row>
    <row r="79">
      <c r="A79" s="17" t="n"/>
      <c r="B79" s="18" t="n"/>
      <c r="C79" s="19" t="n"/>
      <c r="D79" s="10">
        <f>IF(C79="","",IFERROR(VLOOKUP(C79,'Parâmetros'!$D$5:$H$104,2,FALSE),"Conferir código"))</f>
        <v/>
      </c>
      <c r="E79" s="19" t="n"/>
      <c r="F79" s="10">
        <f>IF(E79="","",IFERROR(VLOOKUP(E79,'Serviços'!$A$5:$F$104,2,FALSE),"Conferir código"))</f>
        <v/>
      </c>
      <c r="G79" s="20" t="n"/>
      <c r="H79" s="21" t="n"/>
      <c r="I79" s="35" t="n"/>
      <c r="J79" s="23">
        <f>IF(E79="","",IFERROR(VLOOKUP(E79,'Serviços'!$A$5:$F$104,3,FALSE),""))</f>
        <v/>
      </c>
      <c r="K79" s="23">
        <f>IF(E79="","",IFERROR(VLOOKUP(E79,'Serviços'!$A$5:$F$104,4,FALSE),""))</f>
        <v/>
      </c>
      <c r="L79" s="23">
        <f>IF(OR(A79="",B79="",C79="",E79="",G79="",H79="",I79="",NOT(ISNUMBER(G79)),NOT(ISNUMBER(H79)),NOT(ISNUMBER(I79)),NOT(ISNUMBER(J79)),NOT(ISNUMBER(K79))),"",G79*H79*60*I79)</f>
        <v/>
      </c>
      <c r="M79" s="23">
        <f>IF(OR(L79="",NOT(ISNUMBER(L79)),NOT(ISNUMBER(J79)),NOT(ISNUMBER(K79))),"",IFERROR(INT(L79/(J79+K79)),""))</f>
        <v/>
      </c>
      <c r="N79" s="23">
        <f>IF(OR(A79="",M79="",Q79&lt;&gt;"Planejado",R79&lt;&gt;"OK"),"",M79)</f>
        <v/>
      </c>
      <c r="O79" s="24">
        <f>IF(E79="","",IFERROR(VLOOKUP(E79,'Serviços'!$A$5:$F$104,5,FALSE),""))</f>
        <v/>
      </c>
      <c r="P79" s="24">
        <f>IF(OR(N79="",O79="",NOT(ISNUMBER(N79)),NOT(ISNUMBER(O79))),"",N79*O79)</f>
        <v/>
      </c>
      <c r="Q79" s="19" t="n"/>
      <c r="R79" s="10">
        <f>IF(A79="","",IF(OR(B79="",C79="",E79="",G79="",H79="",I79="",Q79=""),"Conferir campos",IF(OR(D79="Conferir código",F79="Conferir código"),"Conferir códigos",IF(OR(NOT(ISNUMBER(G79)),NOT(ISNUMBER(H79)),NOT(ISNUMBER(I79)),NOT(ISNUMBER(J79)),NOT(ISNUMBER(K79)),NOT(ISNUMBER(O79))),"Conferir quantidades",IF(OR(G79&lt;1,G79&gt;'Parâmetros'!$B$5,H79&lt;=0,H79&gt;'Parâmetros'!$B$6,I79&lt;0,I79&gt;'Parâmetros'!$B$7),"Conferir limites",IF(IFERROR(VLOOKUP(C79,'Parâmetros'!$D$5:$H$104,5,FALSE),"Inativo")&lt;&gt;"Ativo","Conferir profissional",IF(IFERROR(VLOOKUP(E79,'Serviços'!$A$5:$F$104,6,FALSE),"Inativo")&lt;&gt;"Ativo","Conferir serviço",IF(Q79="Em conferência","Conferir premissas",IF(Q79="Inativo","Não considerar",IF(Q79="Rascunho","Aguardar planejamento",IF(Q79="Planejado","OK","Conferir status")))))))))))</f>
        <v/>
      </c>
    </row>
    <row r="80">
      <c r="A80" s="17" t="n"/>
      <c r="B80" s="18" t="n"/>
      <c r="C80" s="19" t="n"/>
      <c r="D80" s="12">
        <f>IF(C80="","",IFERROR(VLOOKUP(C80,'Parâmetros'!$D$5:$H$104,2,FALSE),"Conferir código"))</f>
        <v/>
      </c>
      <c r="E80" s="19" t="n"/>
      <c r="F80" s="12">
        <f>IF(E80="","",IFERROR(VLOOKUP(E80,'Serviços'!$A$5:$F$104,2,FALSE),"Conferir código"))</f>
        <v/>
      </c>
      <c r="G80" s="20" t="n"/>
      <c r="H80" s="21" t="n"/>
      <c r="I80" s="35" t="n"/>
      <c r="J80" s="25">
        <f>IF(E80="","",IFERROR(VLOOKUP(E80,'Serviços'!$A$5:$F$104,3,FALSE),""))</f>
        <v/>
      </c>
      <c r="K80" s="25">
        <f>IF(E80="","",IFERROR(VLOOKUP(E80,'Serviços'!$A$5:$F$104,4,FALSE),""))</f>
        <v/>
      </c>
      <c r="L80" s="25">
        <f>IF(OR(A80="",B80="",C80="",E80="",G80="",H80="",I80="",NOT(ISNUMBER(G80)),NOT(ISNUMBER(H80)),NOT(ISNUMBER(I80)),NOT(ISNUMBER(J80)),NOT(ISNUMBER(K80))),"",G80*H80*60*I80)</f>
        <v/>
      </c>
      <c r="M80" s="25">
        <f>IF(OR(L80="",NOT(ISNUMBER(L80)),NOT(ISNUMBER(J80)),NOT(ISNUMBER(K80))),"",IFERROR(INT(L80/(J80+K80)),""))</f>
        <v/>
      </c>
      <c r="N80" s="25">
        <f>IF(OR(A80="",M80="",Q80&lt;&gt;"Planejado",R80&lt;&gt;"OK"),"",M80)</f>
        <v/>
      </c>
      <c r="O80" s="26">
        <f>IF(E80="","",IFERROR(VLOOKUP(E80,'Serviços'!$A$5:$F$104,5,FALSE),""))</f>
        <v/>
      </c>
      <c r="P80" s="26">
        <f>IF(OR(N80="",O80="",NOT(ISNUMBER(N80)),NOT(ISNUMBER(O80))),"",N80*O80)</f>
        <v/>
      </c>
      <c r="Q80" s="19" t="n"/>
      <c r="R80" s="12">
        <f>IF(A80="","",IF(OR(B80="",C80="",E80="",G80="",H80="",I80="",Q80=""),"Conferir campos",IF(OR(D80="Conferir código",F80="Conferir código"),"Conferir códigos",IF(OR(NOT(ISNUMBER(G80)),NOT(ISNUMBER(H80)),NOT(ISNUMBER(I80)),NOT(ISNUMBER(J80)),NOT(ISNUMBER(K80)),NOT(ISNUMBER(O80))),"Conferir quantidades",IF(OR(G80&lt;1,G80&gt;'Parâmetros'!$B$5,H80&lt;=0,H80&gt;'Parâmetros'!$B$6,I80&lt;0,I80&gt;'Parâmetros'!$B$7),"Conferir limites",IF(IFERROR(VLOOKUP(C80,'Parâmetros'!$D$5:$H$104,5,FALSE),"Inativo")&lt;&gt;"Ativo","Conferir profissional",IF(IFERROR(VLOOKUP(E80,'Serviços'!$A$5:$F$104,6,FALSE),"Inativo")&lt;&gt;"Ativo","Conferir serviço",IF(Q80="Em conferência","Conferir premissas",IF(Q80="Inativo","Não considerar",IF(Q80="Rascunho","Aguardar planejamento",IF(Q80="Planejado","OK","Conferir status")))))))))))</f>
        <v/>
      </c>
    </row>
    <row r="81">
      <c r="A81" s="17" t="n"/>
      <c r="B81" s="18" t="n"/>
      <c r="C81" s="19" t="n"/>
      <c r="D81" s="10">
        <f>IF(C81="","",IFERROR(VLOOKUP(C81,'Parâmetros'!$D$5:$H$104,2,FALSE),"Conferir código"))</f>
        <v/>
      </c>
      <c r="E81" s="19" t="n"/>
      <c r="F81" s="10">
        <f>IF(E81="","",IFERROR(VLOOKUP(E81,'Serviços'!$A$5:$F$104,2,FALSE),"Conferir código"))</f>
        <v/>
      </c>
      <c r="G81" s="20" t="n"/>
      <c r="H81" s="21" t="n"/>
      <c r="I81" s="35" t="n"/>
      <c r="J81" s="23">
        <f>IF(E81="","",IFERROR(VLOOKUP(E81,'Serviços'!$A$5:$F$104,3,FALSE),""))</f>
        <v/>
      </c>
      <c r="K81" s="23">
        <f>IF(E81="","",IFERROR(VLOOKUP(E81,'Serviços'!$A$5:$F$104,4,FALSE),""))</f>
        <v/>
      </c>
      <c r="L81" s="23">
        <f>IF(OR(A81="",B81="",C81="",E81="",G81="",H81="",I81="",NOT(ISNUMBER(G81)),NOT(ISNUMBER(H81)),NOT(ISNUMBER(I81)),NOT(ISNUMBER(J81)),NOT(ISNUMBER(K81))),"",G81*H81*60*I81)</f>
        <v/>
      </c>
      <c r="M81" s="23">
        <f>IF(OR(L81="",NOT(ISNUMBER(L81)),NOT(ISNUMBER(J81)),NOT(ISNUMBER(K81))),"",IFERROR(INT(L81/(J81+K81)),""))</f>
        <v/>
      </c>
      <c r="N81" s="23">
        <f>IF(OR(A81="",M81="",Q81&lt;&gt;"Planejado",R81&lt;&gt;"OK"),"",M81)</f>
        <v/>
      </c>
      <c r="O81" s="24">
        <f>IF(E81="","",IFERROR(VLOOKUP(E81,'Serviços'!$A$5:$F$104,5,FALSE),""))</f>
        <v/>
      </c>
      <c r="P81" s="24">
        <f>IF(OR(N81="",O81="",NOT(ISNUMBER(N81)),NOT(ISNUMBER(O81))),"",N81*O81)</f>
        <v/>
      </c>
      <c r="Q81" s="19" t="n"/>
      <c r="R81" s="10">
        <f>IF(A81="","",IF(OR(B81="",C81="",E81="",G81="",H81="",I81="",Q81=""),"Conferir campos",IF(OR(D81="Conferir código",F81="Conferir código"),"Conferir códigos",IF(OR(NOT(ISNUMBER(G81)),NOT(ISNUMBER(H81)),NOT(ISNUMBER(I81)),NOT(ISNUMBER(J81)),NOT(ISNUMBER(K81)),NOT(ISNUMBER(O81))),"Conferir quantidades",IF(OR(G81&lt;1,G81&gt;'Parâmetros'!$B$5,H81&lt;=0,H81&gt;'Parâmetros'!$B$6,I81&lt;0,I81&gt;'Parâmetros'!$B$7),"Conferir limites",IF(IFERROR(VLOOKUP(C81,'Parâmetros'!$D$5:$H$104,5,FALSE),"Inativo")&lt;&gt;"Ativo","Conferir profissional",IF(IFERROR(VLOOKUP(E81,'Serviços'!$A$5:$F$104,6,FALSE),"Inativo")&lt;&gt;"Ativo","Conferir serviço",IF(Q81="Em conferência","Conferir premissas",IF(Q81="Inativo","Não considerar",IF(Q81="Rascunho","Aguardar planejamento",IF(Q81="Planejado","OK","Conferir status")))))))))))</f>
        <v/>
      </c>
    </row>
    <row r="82">
      <c r="A82" s="17" t="n"/>
      <c r="B82" s="18" t="n"/>
      <c r="C82" s="19" t="n"/>
      <c r="D82" s="12">
        <f>IF(C82="","",IFERROR(VLOOKUP(C82,'Parâmetros'!$D$5:$H$104,2,FALSE),"Conferir código"))</f>
        <v/>
      </c>
      <c r="E82" s="19" t="n"/>
      <c r="F82" s="12">
        <f>IF(E82="","",IFERROR(VLOOKUP(E82,'Serviços'!$A$5:$F$104,2,FALSE),"Conferir código"))</f>
        <v/>
      </c>
      <c r="G82" s="20" t="n"/>
      <c r="H82" s="21" t="n"/>
      <c r="I82" s="35" t="n"/>
      <c r="J82" s="25">
        <f>IF(E82="","",IFERROR(VLOOKUP(E82,'Serviços'!$A$5:$F$104,3,FALSE),""))</f>
        <v/>
      </c>
      <c r="K82" s="25">
        <f>IF(E82="","",IFERROR(VLOOKUP(E82,'Serviços'!$A$5:$F$104,4,FALSE),""))</f>
        <v/>
      </c>
      <c r="L82" s="25">
        <f>IF(OR(A82="",B82="",C82="",E82="",G82="",H82="",I82="",NOT(ISNUMBER(G82)),NOT(ISNUMBER(H82)),NOT(ISNUMBER(I82)),NOT(ISNUMBER(J82)),NOT(ISNUMBER(K82))),"",G82*H82*60*I82)</f>
        <v/>
      </c>
      <c r="M82" s="25">
        <f>IF(OR(L82="",NOT(ISNUMBER(L82)),NOT(ISNUMBER(J82)),NOT(ISNUMBER(K82))),"",IFERROR(INT(L82/(J82+K82)),""))</f>
        <v/>
      </c>
      <c r="N82" s="25">
        <f>IF(OR(A82="",M82="",Q82&lt;&gt;"Planejado",R82&lt;&gt;"OK"),"",M82)</f>
        <v/>
      </c>
      <c r="O82" s="26">
        <f>IF(E82="","",IFERROR(VLOOKUP(E82,'Serviços'!$A$5:$F$104,5,FALSE),""))</f>
        <v/>
      </c>
      <c r="P82" s="26">
        <f>IF(OR(N82="",O82="",NOT(ISNUMBER(N82)),NOT(ISNUMBER(O82))),"",N82*O82)</f>
        <v/>
      </c>
      <c r="Q82" s="19" t="n"/>
      <c r="R82" s="12">
        <f>IF(A82="","",IF(OR(B82="",C82="",E82="",G82="",H82="",I82="",Q82=""),"Conferir campos",IF(OR(D82="Conferir código",F82="Conferir código"),"Conferir códigos",IF(OR(NOT(ISNUMBER(G82)),NOT(ISNUMBER(H82)),NOT(ISNUMBER(I82)),NOT(ISNUMBER(J82)),NOT(ISNUMBER(K82)),NOT(ISNUMBER(O82))),"Conferir quantidades",IF(OR(G82&lt;1,G82&gt;'Parâmetros'!$B$5,H82&lt;=0,H82&gt;'Parâmetros'!$B$6,I82&lt;0,I82&gt;'Parâmetros'!$B$7),"Conferir limites",IF(IFERROR(VLOOKUP(C82,'Parâmetros'!$D$5:$H$104,5,FALSE),"Inativo")&lt;&gt;"Ativo","Conferir profissional",IF(IFERROR(VLOOKUP(E82,'Serviços'!$A$5:$F$104,6,FALSE),"Inativo")&lt;&gt;"Ativo","Conferir serviço",IF(Q82="Em conferência","Conferir premissas",IF(Q82="Inativo","Não considerar",IF(Q82="Rascunho","Aguardar planejamento",IF(Q82="Planejado","OK","Conferir status")))))))))))</f>
        <v/>
      </c>
    </row>
    <row r="83">
      <c r="A83" s="17" t="n"/>
      <c r="B83" s="18" t="n"/>
      <c r="C83" s="19" t="n"/>
      <c r="D83" s="10">
        <f>IF(C83="","",IFERROR(VLOOKUP(C83,'Parâmetros'!$D$5:$H$104,2,FALSE),"Conferir código"))</f>
        <v/>
      </c>
      <c r="E83" s="19" t="n"/>
      <c r="F83" s="10">
        <f>IF(E83="","",IFERROR(VLOOKUP(E83,'Serviços'!$A$5:$F$104,2,FALSE),"Conferir código"))</f>
        <v/>
      </c>
      <c r="G83" s="20" t="n"/>
      <c r="H83" s="21" t="n"/>
      <c r="I83" s="35" t="n"/>
      <c r="J83" s="23">
        <f>IF(E83="","",IFERROR(VLOOKUP(E83,'Serviços'!$A$5:$F$104,3,FALSE),""))</f>
        <v/>
      </c>
      <c r="K83" s="23">
        <f>IF(E83="","",IFERROR(VLOOKUP(E83,'Serviços'!$A$5:$F$104,4,FALSE),""))</f>
        <v/>
      </c>
      <c r="L83" s="23">
        <f>IF(OR(A83="",B83="",C83="",E83="",G83="",H83="",I83="",NOT(ISNUMBER(G83)),NOT(ISNUMBER(H83)),NOT(ISNUMBER(I83)),NOT(ISNUMBER(J83)),NOT(ISNUMBER(K83))),"",G83*H83*60*I83)</f>
        <v/>
      </c>
      <c r="M83" s="23">
        <f>IF(OR(L83="",NOT(ISNUMBER(L83)),NOT(ISNUMBER(J83)),NOT(ISNUMBER(K83))),"",IFERROR(INT(L83/(J83+K83)),""))</f>
        <v/>
      </c>
      <c r="N83" s="23">
        <f>IF(OR(A83="",M83="",Q83&lt;&gt;"Planejado",R83&lt;&gt;"OK"),"",M83)</f>
        <v/>
      </c>
      <c r="O83" s="24">
        <f>IF(E83="","",IFERROR(VLOOKUP(E83,'Serviços'!$A$5:$F$104,5,FALSE),""))</f>
        <v/>
      </c>
      <c r="P83" s="24">
        <f>IF(OR(N83="",O83="",NOT(ISNUMBER(N83)),NOT(ISNUMBER(O83))),"",N83*O83)</f>
        <v/>
      </c>
      <c r="Q83" s="19" t="n"/>
      <c r="R83" s="10">
        <f>IF(A83="","",IF(OR(B83="",C83="",E83="",G83="",H83="",I83="",Q83=""),"Conferir campos",IF(OR(D83="Conferir código",F83="Conferir código"),"Conferir códigos",IF(OR(NOT(ISNUMBER(G83)),NOT(ISNUMBER(H83)),NOT(ISNUMBER(I83)),NOT(ISNUMBER(J83)),NOT(ISNUMBER(K83)),NOT(ISNUMBER(O83))),"Conferir quantidades",IF(OR(G83&lt;1,G83&gt;'Parâmetros'!$B$5,H83&lt;=0,H83&gt;'Parâmetros'!$B$6,I83&lt;0,I83&gt;'Parâmetros'!$B$7),"Conferir limites",IF(IFERROR(VLOOKUP(C83,'Parâmetros'!$D$5:$H$104,5,FALSE),"Inativo")&lt;&gt;"Ativo","Conferir profissional",IF(IFERROR(VLOOKUP(E83,'Serviços'!$A$5:$F$104,6,FALSE),"Inativo")&lt;&gt;"Ativo","Conferir serviço",IF(Q83="Em conferência","Conferir premissas",IF(Q83="Inativo","Não considerar",IF(Q83="Rascunho","Aguardar planejamento",IF(Q83="Planejado","OK","Conferir status")))))))))))</f>
        <v/>
      </c>
    </row>
    <row r="84">
      <c r="A84" s="17" t="n"/>
      <c r="B84" s="18" t="n"/>
      <c r="C84" s="19" t="n"/>
      <c r="D84" s="12">
        <f>IF(C84="","",IFERROR(VLOOKUP(C84,'Parâmetros'!$D$5:$H$104,2,FALSE),"Conferir código"))</f>
        <v/>
      </c>
      <c r="E84" s="19" t="n"/>
      <c r="F84" s="12">
        <f>IF(E84="","",IFERROR(VLOOKUP(E84,'Serviços'!$A$5:$F$104,2,FALSE),"Conferir código"))</f>
        <v/>
      </c>
      <c r="G84" s="20" t="n"/>
      <c r="H84" s="21" t="n"/>
      <c r="I84" s="35" t="n"/>
      <c r="J84" s="25">
        <f>IF(E84="","",IFERROR(VLOOKUP(E84,'Serviços'!$A$5:$F$104,3,FALSE),""))</f>
        <v/>
      </c>
      <c r="K84" s="25">
        <f>IF(E84="","",IFERROR(VLOOKUP(E84,'Serviços'!$A$5:$F$104,4,FALSE),""))</f>
        <v/>
      </c>
      <c r="L84" s="25">
        <f>IF(OR(A84="",B84="",C84="",E84="",G84="",H84="",I84="",NOT(ISNUMBER(G84)),NOT(ISNUMBER(H84)),NOT(ISNUMBER(I84)),NOT(ISNUMBER(J84)),NOT(ISNUMBER(K84))),"",G84*H84*60*I84)</f>
        <v/>
      </c>
      <c r="M84" s="25">
        <f>IF(OR(L84="",NOT(ISNUMBER(L84)),NOT(ISNUMBER(J84)),NOT(ISNUMBER(K84))),"",IFERROR(INT(L84/(J84+K84)),""))</f>
        <v/>
      </c>
      <c r="N84" s="25">
        <f>IF(OR(A84="",M84="",Q84&lt;&gt;"Planejado",R84&lt;&gt;"OK"),"",M84)</f>
        <v/>
      </c>
      <c r="O84" s="26">
        <f>IF(E84="","",IFERROR(VLOOKUP(E84,'Serviços'!$A$5:$F$104,5,FALSE),""))</f>
        <v/>
      </c>
      <c r="P84" s="26">
        <f>IF(OR(N84="",O84="",NOT(ISNUMBER(N84)),NOT(ISNUMBER(O84))),"",N84*O84)</f>
        <v/>
      </c>
      <c r="Q84" s="19" t="n"/>
      <c r="R84" s="12">
        <f>IF(A84="","",IF(OR(B84="",C84="",E84="",G84="",H84="",I84="",Q84=""),"Conferir campos",IF(OR(D84="Conferir código",F84="Conferir código"),"Conferir códigos",IF(OR(NOT(ISNUMBER(G84)),NOT(ISNUMBER(H84)),NOT(ISNUMBER(I84)),NOT(ISNUMBER(J84)),NOT(ISNUMBER(K84)),NOT(ISNUMBER(O84))),"Conferir quantidades",IF(OR(G84&lt;1,G84&gt;'Parâmetros'!$B$5,H84&lt;=0,H84&gt;'Parâmetros'!$B$6,I84&lt;0,I84&gt;'Parâmetros'!$B$7),"Conferir limites",IF(IFERROR(VLOOKUP(C84,'Parâmetros'!$D$5:$H$104,5,FALSE),"Inativo")&lt;&gt;"Ativo","Conferir profissional",IF(IFERROR(VLOOKUP(E84,'Serviços'!$A$5:$F$104,6,FALSE),"Inativo")&lt;&gt;"Ativo","Conferir serviço",IF(Q84="Em conferência","Conferir premissas",IF(Q84="Inativo","Não considerar",IF(Q84="Rascunho","Aguardar planejamento",IF(Q84="Planejado","OK","Conferir status")))))))))))</f>
        <v/>
      </c>
    </row>
    <row r="85">
      <c r="A85" s="17" t="n"/>
      <c r="B85" s="18" t="n"/>
      <c r="C85" s="19" t="n"/>
      <c r="D85" s="10">
        <f>IF(C85="","",IFERROR(VLOOKUP(C85,'Parâmetros'!$D$5:$H$104,2,FALSE),"Conferir código"))</f>
        <v/>
      </c>
      <c r="E85" s="19" t="n"/>
      <c r="F85" s="10">
        <f>IF(E85="","",IFERROR(VLOOKUP(E85,'Serviços'!$A$5:$F$104,2,FALSE),"Conferir código"))</f>
        <v/>
      </c>
      <c r="G85" s="20" t="n"/>
      <c r="H85" s="21" t="n"/>
      <c r="I85" s="35" t="n"/>
      <c r="J85" s="23">
        <f>IF(E85="","",IFERROR(VLOOKUP(E85,'Serviços'!$A$5:$F$104,3,FALSE),""))</f>
        <v/>
      </c>
      <c r="K85" s="23">
        <f>IF(E85="","",IFERROR(VLOOKUP(E85,'Serviços'!$A$5:$F$104,4,FALSE),""))</f>
        <v/>
      </c>
      <c r="L85" s="23">
        <f>IF(OR(A85="",B85="",C85="",E85="",G85="",H85="",I85="",NOT(ISNUMBER(G85)),NOT(ISNUMBER(H85)),NOT(ISNUMBER(I85)),NOT(ISNUMBER(J85)),NOT(ISNUMBER(K85))),"",G85*H85*60*I85)</f>
        <v/>
      </c>
      <c r="M85" s="23">
        <f>IF(OR(L85="",NOT(ISNUMBER(L85)),NOT(ISNUMBER(J85)),NOT(ISNUMBER(K85))),"",IFERROR(INT(L85/(J85+K85)),""))</f>
        <v/>
      </c>
      <c r="N85" s="23">
        <f>IF(OR(A85="",M85="",Q85&lt;&gt;"Planejado",R85&lt;&gt;"OK"),"",M85)</f>
        <v/>
      </c>
      <c r="O85" s="24">
        <f>IF(E85="","",IFERROR(VLOOKUP(E85,'Serviços'!$A$5:$F$104,5,FALSE),""))</f>
        <v/>
      </c>
      <c r="P85" s="24">
        <f>IF(OR(N85="",O85="",NOT(ISNUMBER(N85)),NOT(ISNUMBER(O85))),"",N85*O85)</f>
        <v/>
      </c>
      <c r="Q85" s="19" t="n"/>
      <c r="R85" s="10">
        <f>IF(A85="","",IF(OR(B85="",C85="",E85="",G85="",H85="",I85="",Q85=""),"Conferir campos",IF(OR(D85="Conferir código",F85="Conferir código"),"Conferir códigos",IF(OR(NOT(ISNUMBER(G85)),NOT(ISNUMBER(H85)),NOT(ISNUMBER(I85)),NOT(ISNUMBER(J85)),NOT(ISNUMBER(K85)),NOT(ISNUMBER(O85))),"Conferir quantidades",IF(OR(G85&lt;1,G85&gt;'Parâmetros'!$B$5,H85&lt;=0,H85&gt;'Parâmetros'!$B$6,I85&lt;0,I85&gt;'Parâmetros'!$B$7),"Conferir limites",IF(IFERROR(VLOOKUP(C85,'Parâmetros'!$D$5:$H$104,5,FALSE),"Inativo")&lt;&gt;"Ativo","Conferir profissional",IF(IFERROR(VLOOKUP(E85,'Serviços'!$A$5:$F$104,6,FALSE),"Inativo")&lt;&gt;"Ativo","Conferir serviço",IF(Q85="Em conferência","Conferir premissas",IF(Q85="Inativo","Não considerar",IF(Q85="Rascunho","Aguardar planejamento",IF(Q85="Planejado","OK","Conferir status")))))))))))</f>
        <v/>
      </c>
    </row>
    <row r="86">
      <c r="A86" s="17" t="n"/>
      <c r="B86" s="18" t="n"/>
      <c r="C86" s="19" t="n"/>
      <c r="D86" s="12">
        <f>IF(C86="","",IFERROR(VLOOKUP(C86,'Parâmetros'!$D$5:$H$104,2,FALSE),"Conferir código"))</f>
        <v/>
      </c>
      <c r="E86" s="19" t="n"/>
      <c r="F86" s="12">
        <f>IF(E86="","",IFERROR(VLOOKUP(E86,'Serviços'!$A$5:$F$104,2,FALSE),"Conferir código"))</f>
        <v/>
      </c>
      <c r="G86" s="20" t="n"/>
      <c r="H86" s="21" t="n"/>
      <c r="I86" s="35" t="n"/>
      <c r="J86" s="25">
        <f>IF(E86="","",IFERROR(VLOOKUP(E86,'Serviços'!$A$5:$F$104,3,FALSE),""))</f>
        <v/>
      </c>
      <c r="K86" s="25">
        <f>IF(E86="","",IFERROR(VLOOKUP(E86,'Serviços'!$A$5:$F$104,4,FALSE),""))</f>
        <v/>
      </c>
      <c r="L86" s="25">
        <f>IF(OR(A86="",B86="",C86="",E86="",G86="",H86="",I86="",NOT(ISNUMBER(G86)),NOT(ISNUMBER(H86)),NOT(ISNUMBER(I86)),NOT(ISNUMBER(J86)),NOT(ISNUMBER(K86))),"",G86*H86*60*I86)</f>
        <v/>
      </c>
      <c r="M86" s="25">
        <f>IF(OR(L86="",NOT(ISNUMBER(L86)),NOT(ISNUMBER(J86)),NOT(ISNUMBER(K86))),"",IFERROR(INT(L86/(J86+K86)),""))</f>
        <v/>
      </c>
      <c r="N86" s="25">
        <f>IF(OR(A86="",M86="",Q86&lt;&gt;"Planejado",R86&lt;&gt;"OK"),"",M86)</f>
        <v/>
      </c>
      <c r="O86" s="26">
        <f>IF(E86="","",IFERROR(VLOOKUP(E86,'Serviços'!$A$5:$F$104,5,FALSE),""))</f>
        <v/>
      </c>
      <c r="P86" s="26">
        <f>IF(OR(N86="",O86="",NOT(ISNUMBER(N86)),NOT(ISNUMBER(O86))),"",N86*O86)</f>
        <v/>
      </c>
      <c r="Q86" s="19" t="n"/>
      <c r="R86" s="12">
        <f>IF(A86="","",IF(OR(B86="",C86="",E86="",G86="",H86="",I86="",Q86=""),"Conferir campos",IF(OR(D86="Conferir código",F86="Conferir código"),"Conferir códigos",IF(OR(NOT(ISNUMBER(G86)),NOT(ISNUMBER(H86)),NOT(ISNUMBER(I86)),NOT(ISNUMBER(J86)),NOT(ISNUMBER(K86)),NOT(ISNUMBER(O86))),"Conferir quantidades",IF(OR(G86&lt;1,G86&gt;'Parâmetros'!$B$5,H86&lt;=0,H86&gt;'Parâmetros'!$B$6,I86&lt;0,I86&gt;'Parâmetros'!$B$7),"Conferir limites",IF(IFERROR(VLOOKUP(C86,'Parâmetros'!$D$5:$H$104,5,FALSE),"Inativo")&lt;&gt;"Ativo","Conferir profissional",IF(IFERROR(VLOOKUP(E86,'Serviços'!$A$5:$F$104,6,FALSE),"Inativo")&lt;&gt;"Ativo","Conferir serviço",IF(Q86="Em conferência","Conferir premissas",IF(Q86="Inativo","Não considerar",IF(Q86="Rascunho","Aguardar planejamento",IF(Q86="Planejado","OK","Conferir status")))))))))))</f>
        <v/>
      </c>
    </row>
    <row r="87">
      <c r="A87" s="17" t="n"/>
      <c r="B87" s="18" t="n"/>
      <c r="C87" s="19" t="n"/>
      <c r="D87" s="10">
        <f>IF(C87="","",IFERROR(VLOOKUP(C87,'Parâmetros'!$D$5:$H$104,2,FALSE),"Conferir código"))</f>
        <v/>
      </c>
      <c r="E87" s="19" t="n"/>
      <c r="F87" s="10">
        <f>IF(E87="","",IFERROR(VLOOKUP(E87,'Serviços'!$A$5:$F$104,2,FALSE),"Conferir código"))</f>
        <v/>
      </c>
      <c r="G87" s="20" t="n"/>
      <c r="H87" s="21" t="n"/>
      <c r="I87" s="35" t="n"/>
      <c r="J87" s="23">
        <f>IF(E87="","",IFERROR(VLOOKUP(E87,'Serviços'!$A$5:$F$104,3,FALSE),""))</f>
        <v/>
      </c>
      <c r="K87" s="23">
        <f>IF(E87="","",IFERROR(VLOOKUP(E87,'Serviços'!$A$5:$F$104,4,FALSE),""))</f>
        <v/>
      </c>
      <c r="L87" s="23">
        <f>IF(OR(A87="",B87="",C87="",E87="",G87="",H87="",I87="",NOT(ISNUMBER(G87)),NOT(ISNUMBER(H87)),NOT(ISNUMBER(I87)),NOT(ISNUMBER(J87)),NOT(ISNUMBER(K87))),"",G87*H87*60*I87)</f>
        <v/>
      </c>
      <c r="M87" s="23">
        <f>IF(OR(L87="",NOT(ISNUMBER(L87)),NOT(ISNUMBER(J87)),NOT(ISNUMBER(K87))),"",IFERROR(INT(L87/(J87+K87)),""))</f>
        <v/>
      </c>
      <c r="N87" s="23">
        <f>IF(OR(A87="",M87="",Q87&lt;&gt;"Planejado",R87&lt;&gt;"OK"),"",M87)</f>
        <v/>
      </c>
      <c r="O87" s="24">
        <f>IF(E87="","",IFERROR(VLOOKUP(E87,'Serviços'!$A$5:$F$104,5,FALSE),""))</f>
        <v/>
      </c>
      <c r="P87" s="24">
        <f>IF(OR(N87="",O87="",NOT(ISNUMBER(N87)),NOT(ISNUMBER(O87))),"",N87*O87)</f>
        <v/>
      </c>
      <c r="Q87" s="19" t="n"/>
      <c r="R87" s="10">
        <f>IF(A87="","",IF(OR(B87="",C87="",E87="",G87="",H87="",I87="",Q87=""),"Conferir campos",IF(OR(D87="Conferir código",F87="Conferir código"),"Conferir códigos",IF(OR(NOT(ISNUMBER(G87)),NOT(ISNUMBER(H87)),NOT(ISNUMBER(I87)),NOT(ISNUMBER(J87)),NOT(ISNUMBER(K87)),NOT(ISNUMBER(O87))),"Conferir quantidades",IF(OR(G87&lt;1,G87&gt;'Parâmetros'!$B$5,H87&lt;=0,H87&gt;'Parâmetros'!$B$6,I87&lt;0,I87&gt;'Parâmetros'!$B$7),"Conferir limites",IF(IFERROR(VLOOKUP(C87,'Parâmetros'!$D$5:$H$104,5,FALSE),"Inativo")&lt;&gt;"Ativo","Conferir profissional",IF(IFERROR(VLOOKUP(E87,'Serviços'!$A$5:$F$104,6,FALSE),"Inativo")&lt;&gt;"Ativo","Conferir serviço",IF(Q87="Em conferência","Conferir premissas",IF(Q87="Inativo","Não considerar",IF(Q87="Rascunho","Aguardar planejamento",IF(Q87="Planejado","OK","Conferir status")))))))))))</f>
        <v/>
      </c>
    </row>
    <row r="88">
      <c r="A88" s="17" t="n"/>
      <c r="B88" s="18" t="n"/>
      <c r="C88" s="19" t="n"/>
      <c r="D88" s="12">
        <f>IF(C88="","",IFERROR(VLOOKUP(C88,'Parâmetros'!$D$5:$H$104,2,FALSE),"Conferir código"))</f>
        <v/>
      </c>
      <c r="E88" s="19" t="n"/>
      <c r="F88" s="12">
        <f>IF(E88="","",IFERROR(VLOOKUP(E88,'Serviços'!$A$5:$F$104,2,FALSE),"Conferir código"))</f>
        <v/>
      </c>
      <c r="G88" s="20" t="n"/>
      <c r="H88" s="21" t="n"/>
      <c r="I88" s="35" t="n"/>
      <c r="J88" s="25">
        <f>IF(E88="","",IFERROR(VLOOKUP(E88,'Serviços'!$A$5:$F$104,3,FALSE),""))</f>
        <v/>
      </c>
      <c r="K88" s="25">
        <f>IF(E88="","",IFERROR(VLOOKUP(E88,'Serviços'!$A$5:$F$104,4,FALSE),""))</f>
        <v/>
      </c>
      <c r="L88" s="25">
        <f>IF(OR(A88="",B88="",C88="",E88="",G88="",H88="",I88="",NOT(ISNUMBER(G88)),NOT(ISNUMBER(H88)),NOT(ISNUMBER(I88)),NOT(ISNUMBER(J88)),NOT(ISNUMBER(K88))),"",G88*H88*60*I88)</f>
        <v/>
      </c>
      <c r="M88" s="25">
        <f>IF(OR(L88="",NOT(ISNUMBER(L88)),NOT(ISNUMBER(J88)),NOT(ISNUMBER(K88))),"",IFERROR(INT(L88/(J88+K88)),""))</f>
        <v/>
      </c>
      <c r="N88" s="25">
        <f>IF(OR(A88="",M88="",Q88&lt;&gt;"Planejado",R88&lt;&gt;"OK"),"",M88)</f>
        <v/>
      </c>
      <c r="O88" s="26">
        <f>IF(E88="","",IFERROR(VLOOKUP(E88,'Serviços'!$A$5:$F$104,5,FALSE),""))</f>
        <v/>
      </c>
      <c r="P88" s="26">
        <f>IF(OR(N88="",O88="",NOT(ISNUMBER(N88)),NOT(ISNUMBER(O88))),"",N88*O88)</f>
        <v/>
      </c>
      <c r="Q88" s="19" t="n"/>
      <c r="R88" s="12">
        <f>IF(A88="","",IF(OR(B88="",C88="",E88="",G88="",H88="",I88="",Q88=""),"Conferir campos",IF(OR(D88="Conferir código",F88="Conferir código"),"Conferir códigos",IF(OR(NOT(ISNUMBER(G88)),NOT(ISNUMBER(H88)),NOT(ISNUMBER(I88)),NOT(ISNUMBER(J88)),NOT(ISNUMBER(K88)),NOT(ISNUMBER(O88))),"Conferir quantidades",IF(OR(G88&lt;1,G88&gt;'Parâmetros'!$B$5,H88&lt;=0,H88&gt;'Parâmetros'!$B$6,I88&lt;0,I88&gt;'Parâmetros'!$B$7),"Conferir limites",IF(IFERROR(VLOOKUP(C88,'Parâmetros'!$D$5:$H$104,5,FALSE),"Inativo")&lt;&gt;"Ativo","Conferir profissional",IF(IFERROR(VLOOKUP(E88,'Serviços'!$A$5:$F$104,6,FALSE),"Inativo")&lt;&gt;"Ativo","Conferir serviço",IF(Q88="Em conferência","Conferir premissas",IF(Q88="Inativo","Não considerar",IF(Q88="Rascunho","Aguardar planejamento",IF(Q88="Planejado","OK","Conferir status")))))))))))</f>
        <v/>
      </c>
    </row>
    <row r="89">
      <c r="A89" s="17" t="n"/>
      <c r="B89" s="18" t="n"/>
      <c r="C89" s="19" t="n"/>
      <c r="D89" s="10">
        <f>IF(C89="","",IFERROR(VLOOKUP(C89,'Parâmetros'!$D$5:$H$104,2,FALSE),"Conferir código"))</f>
        <v/>
      </c>
      <c r="E89" s="19" t="n"/>
      <c r="F89" s="10">
        <f>IF(E89="","",IFERROR(VLOOKUP(E89,'Serviços'!$A$5:$F$104,2,FALSE),"Conferir código"))</f>
        <v/>
      </c>
      <c r="G89" s="20" t="n"/>
      <c r="H89" s="21" t="n"/>
      <c r="I89" s="35" t="n"/>
      <c r="J89" s="23">
        <f>IF(E89="","",IFERROR(VLOOKUP(E89,'Serviços'!$A$5:$F$104,3,FALSE),""))</f>
        <v/>
      </c>
      <c r="K89" s="23">
        <f>IF(E89="","",IFERROR(VLOOKUP(E89,'Serviços'!$A$5:$F$104,4,FALSE),""))</f>
        <v/>
      </c>
      <c r="L89" s="23">
        <f>IF(OR(A89="",B89="",C89="",E89="",G89="",H89="",I89="",NOT(ISNUMBER(G89)),NOT(ISNUMBER(H89)),NOT(ISNUMBER(I89)),NOT(ISNUMBER(J89)),NOT(ISNUMBER(K89))),"",G89*H89*60*I89)</f>
        <v/>
      </c>
      <c r="M89" s="23">
        <f>IF(OR(L89="",NOT(ISNUMBER(L89)),NOT(ISNUMBER(J89)),NOT(ISNUMBER(K89))),"",IFERROR(INT(L89/(J89+K89)),""))</f>
        <v/>
      </c>
      <c r="N89" s="23">
        <f>IF(OR(A89="",M89="",Q89&lt;&gt;"Planejado",R89&lt;&gt;"OK"),"",M89)</f>
        <v/>
      </c>
      <c r="O89" s="24">
        <f>IF(E89="","",IFERROR(VLOOKUP(E89,'Serviços'!$A$5:$F$104,5,FALSE),""))</f>
        <v/>
      </c>
      <c r="P89" s="24">
        <f>IF(OR(N89="",O89="",NOT(ISNUMBER(N89)),NOT(ISNUMBER(O89))),"",N89*O89)</f>
        <v/>
      </c>
      <c r="Q89" s="19" t="n"/>
      <c r="R89" s="10">
        <f>IF(A89="","",IF(OR(B89="",C89="",E89="",G89="",H89="",I89="",Q89=""),"Conferir campos",IF(OR(D89="Conferir código",F89="Conferir código"),"Conferir códigos",IF(OR(NOT(ISNUMBER(G89)),NOT(ISNUMBER(H89)),NOT(ISNUMBER(I89)),NOT(ISNUMBER(J89)),NOT(ISNUMBER(K89)),NOT(ISNUMBER(O89))),"Conferir quantidades",IF(OR(G89&lt;1,G89&gt;'Parâmetros'!$B$5,H89&lt;=0,H89&gt;'Parâmetros'!$B$6,I89&lt;0,I89&gt;'Parâmetros'!$B$7),"Conferir limites",IF(IFERROR(VLOOKUP(C89,'Parâmetros'!$D$5:$H$104,5,FALSE),"Inativo")&lt;&gt;"Ativo","Conferir profissional",IF(IFERROR(VLOOKUP(E89,'Serviços'!$A$5:$F$104,6,FALSE),"Inativo")&lt;&gt;"Ativo","Conferir serviço",IF(Q89="Em conferência","Conferir premissas",IF(Q89="Inativo","Não considerar",IF(Q89="Rascunho","Aguardar planejamento",IF(Q89="Planejado","OK","Conferir status")))))))))))</f>
        <v/>
      </c>
    </row>
    <row r="90">
      <c r="A90" s="17" t="n"/>
      <c r="B90" s="18" t="n"/>
      <c r="C90" s="19" t="n"/>
      <c r="D90" s="12">
        <f>IF(C90="","",IFERROR(VLOOKUP(C90,'Parâmetros'!$D$5:$H$104,2,FALSE),"Conferir código"))</f>
        <v/>
      </c>
      <c r="E90" s="19" t="n"/>
      <c r="F90" s="12">
        <f>IF(E90="","",IFERROR(VLOOKUP(E90,'Serviços'!$A$5:$F$104,2,FALSE),"Conferir código"))</f>
        <v/>
      </c>
      <c r="G90" s="20" t="n"/>
      <c r="H90" s="21" t="n"/>
      <c r="I90" s="35" t="n"/>
      <c r="J90" s="25">
        <f>IF(E90="","",IFERROR(VLOOKUP(E90,'Serviços'!$A$5:$F$104,3,FALSE),""))</f>
        <v/>
      </c>
      <c r="K90" s="25">
        <f>IF(E90="","",IFERROR(VLOOKUP(E90,'Serviços'!$A$5:$F$104,4,FALSE),""))</f>
        <v/>
      </c>
      <c r="L90" s="25">
        <f>IF(OR(A90="",B90="",C90="",E90="",G90="",H90="",I90="",NOT(ISNUMBER(G90)),NOT(ISNUMBER(H90)),NOT(ISNUMBER(I90)),NOT(ISNUMBER(J90)),NOT(ISNUMBER(K90))),"",G90*H90*60*I90)</f>
        <v/>
      </c>
      <c r="M90" s="25">
        <f>IF(OR(L90="",NOT(ISNUMBER(L90)),NOT(ISNUMBER(J90)),NOT(ISNUMBER(K90))),"",IFERROR(INT(L90/(J90+K90)),""))</f>
        <v/>
      </c>
      <c r="N90" s="25">
        <f>IF(OR(A90="",M90="",Q90&lt;&gt;"Planejado",R90&lt;&gt;"OK"),"",M90)</f>
        <v/>
      </c>
      <c r="O90" s="26">
        <f>IF(E90="","",IFERROR(VLOOKUP(E90,'Serviços'!$A$5:$F$104,5,FALSE),""))</f>
        <v/>
      </c>
      <c r="P90" s="26">
        <f>IF(OR(N90="",O90="",NOT(ISNUMBER(N90)),NOT(ISNUMBER(O90))),"",N90*O90)</f>
        <v/>
      </c>
      <c r="Q90" s="19" t="n"/>
      <c r="R90" s="12">
        <f>IF(A90="","",IF(OR(B90="",C90="",E90="",G90="",H90="",I90="",Q90=""),"Conferir campos",IF(OR(D90="Conferir código",F90="Conferir código"),"Conferir códigos",IF(OR(NOT(ISNUMBER(G90)),NOT(ISNUMBER(H90)),NOT(ISNUMBER(I90)),NOT(ISNUMBER(J90)),NOT(ISNUMBER(K90)),NOT(ISNUMBER(O90))),"Conferir quantidades",IF(OR(G90&lt;1,G90&gt;'Parâmetros'!$B$5,H90&lt;=0,H90&gt;'Parâmetros'!$B$6,I90&lt;0,I90&gt;'Parâmetros'!$B$7),"Conferir limites",IF(IFERROR(VLOOKUP(C90,'Parâmetros'!$D$5:$H$104,5,FALSE),"Inativo")&lt;&gt;"Ativo","Conferir profissional",IF(IFERROR(VLOOKUP(E90,'Serviços'!$A$5:$F$104,6,FALSE),"Inativo")&lt;&gt;"Ativo","Conferir serviço",IF(Q90="Em conferência","Conferir premissas",IF(Q90="Inativo","Não considerar",IF(Q90="Rascunho","Aguardar planejamento",IF(Q90="Planejado","OK","Conferir status")))))))))))</f>
        <v/>
      </c>
    </row>
    <row r="91">
      <c r="A91" s="17" t="n"/>
      <c r="B91" s="18" t="n"/>
      <c r="C91" s="19" t="n"/>
      <c r="D91" s="10">
        <f>IF(C91="","",IFERROR(VLOOKUP(C91,'Parâmetros'!$D$5:$H$104,2,FALSE),"Conferir código"))</f>
        <v/>
      </c>
      <c r="E91" s="19" t="n"/>
      <c r="F91" s="10">
        <f>IF(E91="","",IFERROR(VLOOKUP(E91,'Serviços'!$A$5:$F$104,2,FALSE),"Conferir código"))</f>
        <v/>
      </c>
      <c r="G91" s="20" t="n"/>
      <c r="H91" s="21" t="n"/>
      <c r="I91" s="35" t="n"/>
      <c r="J91" s="23">
        <f>IF(E91="","",IFERROR(VLOOKUP(E91,'Serviços'!$A$5:$F$104,3,FALSE),""))</f>
        <v/>
      </c>
      <c r="K91" s="23">
        <f>IF(E91="","",IFERROR(VLOOKUP(E91,'Serviços'!$A$5:$F$104,4,FALSE),""))</f>
        <v/>
      </c>
      <c r="L91" s="23">
        <f>IF(OR(A91="",B91="",C91="",E91="",G91="",H91="",I91="",NOT(ISNUMBER(G91)),NOT(ISNUMBER(H91)),NOT(ISNUMBER(I91)),NOT(ISNUMBER(J91)),NOT(ISNUMBER(K91))),"",G91*H91*60*I91)</f>
        <v/>
      </c>
      <c r="M91" s="23">
        <f>IF(OR(L91="",NOT(ISNUMBER(L91)),NOT(ISNUMBER(J91)),NOT(ISNUMBER(K91))),"",IFERROR(INT(L91/(J91+K91)),""))</f>
        <v/>
      </c>
      <c r="N91" s="23">
        <f>IF(OR(A91="",M91="",Q91&lt;&gt;"Planejado",R91&lt;&gt;"OK"),"",M91)</f>
        <v/>
      </c>
      <c r="O91" s="24">
        <f>IF(E91="","",IFERROR(VLOOKUP(E91,'Serviços'!$A$5:$F$104,5,FALSE),""))</f>
        <v/>
      </c>
      <c r="P91" s="24">
        <f>IF(OR(N91="",O91="",NOT(ISNUMBER(N91)),NOT(ISNUMBER(O91))),"",N91*O91)</f>
        <v/>
      </c>
      <c r="Q91" s="19" t="n"/>
      <c r="R91" s="10">
        <f>IF(A91="","",IF(OR(B91="",C91="",E91="",G91="",H91="",I91="",Q91=""),"Conferir campos",IF(OR(D91="Conferir código",F91="Conferir código"),"Conferir códigos",IF(OR(NOT(ISNUMBER(G91)),NOT(ISNUMBER(H91)),NOT(ISNUMBER(I91)),NOT(ISNUMBER(J91)),NOT(ISNUMBER(K91)),NOT(ISNUMBER(O91))),"Conferir quantidades",IF(OR(G91&lt;1,G91&gt;'Parâmetros'!$B$5,H91&lt;=0,H91&gt;'Parâmetros'!$B$6,I91&lt;0,I91&gt;'Parâmetros'!$B$7),"Conferir limites",IF(IFERROR(VLOOKUP(C91,'Parâmetros'!$D$5:$H$104,5,FALSE),"Inativo")&lt;&gt;"Ativo","Conferir profissional",IF(IFERROR(VLOOKUP(E91,'Serviços'!$A$5:$F$104,6,FALSE),"Inativo")&lt;&gt;"Ativo","Conferir serviço",IF(Q91="Em conferência","Conferir premissas",IF(Q91="Inativo","Não considerar",IF(Q91="Rascunho","Aguardar planejamento",IF(Q91="Planejado","OK","Conferir status")))))))))))</f>
        <v/>
      </c>
    </row>
    <row r="92">
      <c r="A92" s="17" t="n"/>
      <c r="B92" s="18" t="n"/>
      <c r="C92" s="19" t="n"/>
      <c r="D92" s="12">
        <f>IF(C92="","",IFERROR(VLOOKUP(C92,'Parâmetros'!$D$5:$H$104,2,FALSE),"Conferir código"))</f>
        <v/>
      </c>
      <c r="E92" s="19" t="n"/>
      <c r="F92" s="12">
        <f>IF(E92="","",IFERROR(VLOOKUP(E92,'Serviços'!$A$5:$F$104,2,FALSE),"Conferir código"))</f>
        <v/>
      </c>
      <c r="G92" s="20" t="n"/>
      <c r="H92" s="21" t="n"/>
      <c r="I92" s="35" t="n"/>
      <c r="J92" s="25">
        <f>IF(E92="","",IFERROR(VLOOKUP(E92,'Serviços'!$A$5:$F$104,3,FALSE),""))</f>
        <v/>
      </c>
      <c r="K92" s="25">
        <f>IF(E92="","",IFERROR(VLOOKUP(E92,'Serviços'!$A$5:$F$104,4,FALSE),""))</f>
        <v/>
      </c>
      <c r="L92" s="25">
        <f>IF(OR(A92="",B92="",C92="",E92="",G92="",H92="",I92="",NOT(ISNUMBER(G92)),NOT(ISNUMBER(H92)),NOT(ISNUMBER(I92)),NOT(ISNUMBER(J92)),NOT(ISNUMBER(K92))),"",G92*H92*60*I92)</f>
        <v/>
      </c>
      <c r="M92" s="25">
        <f>IF(OR(L92="",NOT(ISNUMBER(L92)),NOT(ISNUMBER(J92)),NOT(ISNUMBER(K92))),"",IFERROR(INT(L92/(J92+K92)),""))</f>
        <v/>
      </c>
      <c r="N92" s="25">
        <f>IF(OR(A92="",M92="",Q92&lt;&gt;"Planejado",R92&lt;&gt;"OK"),"",M92)</f>
        <v/>
      </c>
      <c r="O92" s="26">
        <f>IF(E92="","",IFERROR(VLOOKUP(E92,'Serviços'!$A$5:$F$104,5,FALSE),""))</f>
        <v/>
      </c>
      <c r="P92" s="26">
        <f>IF(OR(N92="",O92="",NOT(ISNUMBER(N92)),NOT(ISNUMBER(O92))),"",N92*O92)</f>
        <v/>
      </c>
      <c r="Q92" s="19" t="n"/>
      <c r="R92" s="12">
        <f>IF(A92="","",IF(OR(B92="",C92="",E92="",G92="",H92="",I92="",Q92=""),"Conferir campos",IF(OR(D92="Conferir código",F92="Conferir código"),"Conferir códigos",IF(OR(NOT(ISNUMBER(G92)),NOT(ISNUMBER(H92)),NOT(ISNUMBER(I92)),NOT(ISNUMBER(J92)),NOT(ISNUMBER(K92)),NOT(ISNUMBER(O92))),"Conferir quantidades",IF(OR(G92&lt;1,G92&gt;'Parâmetros'!$B$5,H92&lt;=0,H92&gt;'Parâmetros'!$B$6,I92&lt;0,I92&gt;'Parâmetros'!$B$7),"Conferir limites",IF(IFERROR(VLOOKUP(C92,'Parâmetros'!$D$5:$H$104,5,FALSE),"Inativo")&lt;&gt;"Ativo","Conferir profissional",IF(IFERROR(VLOOKUP(E92,'Serviços'!$A$5:$F$104,6,FALSE),"Inativo")&lt;&gt;"Ativo","Conferir serviço",IF(Q92="Em conferência","Conferir premissas",IF(Q92="Inativo","Não considerar",IF(Q92="Rascunho","Aguardar planejamento",IF(Q92="Planejado","OK","Conferir status")))))))))))</f>
        <v/>
      </c>
    </row>
    <row r="93">
      <c r="A93" s="17" t="n"/>
      <c r="B93" s="18" t="n"/>
      <c r="C93" s="19" t="n"/>
      <c r="D93" s="10">
        <f>IF(C93="","",IFERROR(VLOOKUP(C93,'Parâmetros'!$D$5:$H$104,2,FALSE),"Conferir código"))</f>
        <v/>
      </c>
      <c r="E93" s="19" t="n"/>
      <c r="F93" s="10">
        <f>IF(E93="","",IFERROR(VLOOKUP(E93,'Serviços'!$A$5:$F$104,2,FALSE),"Conferir código"))</f>
        <v/>
      </c>
      <c r="G93" s="20" t="n"/>
      <c r="H93" s="21" t="n"/>
      <c r="I93" s="35" t="n"/>
      <c r="J93" s="23">
        <f>IF(E93="","",IFERROR(VLOOKUP(E93,'Serviços'!$A$5:$F$104,3,FALSE),""))</f>
        <v/>
      </c>
      <c r="K93" s="23">
        <f>IF(E93="","",IFERROR(VLOOKUP(E93,'Serviços'!$A$5:$F$104,4,FALSE),""))</f>
        <v/>
      </c>
      <c r="L93" s="23">
        <f>IF(OR(A93="",B93="",C93="",E93="",G93="",H93="",I93="",NOT(ISNUMBER(G93)),NOT(ISNUMBER(H93)),NOT(ISNUMBER(I93)),NOT(ISNUMBER(J93)),NOT(ISNUMBER(K93))),"",G93*H93*60*I93)</f>
        <v/>
      </c>
      <c r="M93" s="23">
        <f>IF(OR(L93="",NOT(ISNUMBER(L93)),NOT(ISNUMBER(J93)),NOT(ISNUMBER(K93))),"",IFERROR(INT(L93/(J93+K93)),""))</f>
        <v/>
      </c>
      <c r="N93" s="23">
        <f>IF(OR(A93="",M93="",Q93&lt;&gt;"Planejado",R93&lt;&gt;"OK"),"",M93)</f>
        <v/>
      </c>
      <c r="O93" s="24">
        <f>IF(E93="","",IFERROR(VLOOKUP(E93,'Serviços'!$A$5:$F$104,5,FALSE),""))</f>
        <v/>
      </c>
      <c r="P93" s="24">
        <f>IF(OR(N93="",O93="",NOT(ISNUMBER(N93)),NOT(ISNUMBER(O93))),"",N93*O93)</f>
        <v/>
      </c>
      <c r="Q93" s="19" t="n"/>
      <c r="R93" s="10">
        <f>IF(A93="","",IF(OR(B93="",C93="",E93="",G93="",H93="",I93="",Q93=""),"Conferir campos",IF(OR(D93="Conferir código",F93="Conferir código"),"Conferir códigos",IF(OR(NOT(ISNUMBER(G93)),NOT(ISNUMBER(H93)),NOT(ISNUMBER(I93)),NOT(ISNUMBER(J93)),NOT(ISNUMBER(K93)),NOT(ISNUMBER(O93))),"Conferir quantidades",IF(OR(G93&lt;1,G93&gt;'Parâmetros'!$B$5,H93&lt;=0,H93&gt;'Parâmetros'!$B$6,I93&lt;0,I93&gt;'Parâmetros'!$B$7),"Conferir limites",IF(IFERROR(VLOOKUP(C93,'Parâmetros'!$D$5:$H$104,5,FALSE),"Inativo")&lt;&gt;"Ativo","Conferir profissional",IF(IFERROR(VLOOKUP(E93,'Serviços'!$A$5:$F$104,6,FALSE),"Inativo")&lt;&gt;"Ativo","Conferir serviço",IF(Q93="Em conferência","Conferir premissas",IF(Q93="Inativo","Não considerar",IF(Q93="Rascunho","Aguardar planejamento",IF(Q93="Planejado","OK","Conferir status")))))))))))</f>
        <v/>
      </c>
    </row>
    <row r="94">
      <c r="A94" s="17" t="n"/>
      <c r="B94" s="18" t="n"/>
      <c r="C94" s="19" t="n"/>
      <c r="D94" s="12">
        <f>IF(C94="","",IFERROR(VLOOKUP(C94,'Parâmetros'!$D$5:$H$104,2,FALSE),"Conferir código"))</f>
        <v/>
      </c>
      <c r="E94" s="19" t="n"/>
      <c r="F94" s="12">
        <f>IF(E94="","",IFERROR(VLOOKUP(E94,'Serviços'!$A$5:$F$104,2,FALSE),"Conferir código"))</f>
        <v/>
      </c>
      <c r="G94" s="20" t="n"/>
      <c r="H94" s="21" t="n"/>
      <c r="I94" s="35" t="n"/>
      <c r="J94" s="25">
        <f>IF(E94="","",IFERROR(VLOOKUP(E94,'Serviços'!$A$5:$F$104,3,FALSE),""))</f>
        <v/>
      </c>
      <c r="K94" s="25">
        <f>IF(E94="","",IFERROR(VLOOKUP(E94,'Serviços'!$A$5:$F$104,4,FALSE),""))</f>
        <v/>
      </c>
      <c r="L94" s="25">
        <f>IF(OR(A94="",B94="",C94="",E94="",G94="",H94="",I94="",NOT(ISNUMBER(G94)),NOT(ISNUMBER(H94)),NOT(ISNUMBER(I94)),NOT(ISNUMBER(J94)),NOT(ISNUMBER(K94))),"",G94*H94*60*I94)</f>
        <v/>
      </c>
      <c r="M94" s="25">
        <f>IF(OR(L94="",NOT(ISNUMBER(L94)),NOT(ISNUMBER(J94)),NOT(ISNUMBER(K94))),"",IFERROR(INT(L94/(J94+K94)),""))</f>
        <v/>
      </c>
      <c r="N94" s="25">
        <f>IF(OR(A94="",M94="",Q94&lt;&gt;"Planejado",R94&lt;&gt;"OK"),"",M94)</f>
        <v/>
      </c>
      <c r="O94" s="26">
        <f>IF(E94="","",IFERROR(VLOOKUP(E94,'Serviços'!$A$5:$F$104,5,FALSE),""))</f>
        <v/>
      </c>
      <c r="P94" s="26">
        <f>IF(OR(N94="",O94="",NOT(ISNUMBER(N94)),NOT(ISNUMBER(O94))),"",N94*O94)</f>
        <v/>
      </c>
      <c r="Q94" s="19" t="n"/>
      <c r="R94" s="12">
        <f>IF(A94="","",IF(OR(B94="",C94="",E94="",G94="",H94="",I94="",Q94=""),"Conferir campos",IF(OR(D94="Conferir código",F94="Conferir código"),"Conferir códigos",IF(OR(NOT(ISNUMBER(G94)),NOT(ISNUMBER(H94)),NOT(ISNUMBER(I94)),NOT(ISNUMBER(J94)),NOT(ISNUMBER(K94)),NOT(ISNUMBER(O94))),"Conferir quantidades",IF(OR(G94&lt;1,G94&gt;'Parâmetros'!$B$5,H94&lt;=0,H94&gt;'Parâmetros'!$B$6,I94&lt;0,I94&gt;'Parâmetros'!$B$7),"Conferir limites",IF(IFERROR(VLOOKUP(C94,'Parâmetros'!$D$5:$H$104,5,FALSE),"Inativo")&lt;&gt;"Ativo","Conferir profissional",IF(IFERROR(VLOOKUP(E94,'Serviços'!$A$5:$F$104,6,FALSE),"Inativo")&lt;&gt;"Ativo","Conferir serviço",IF(Q94="Em conferência","Conferir premissas",IF(Q94="Inativo","Não considerar",IF(Q94="Rascunho","Aguardar planejamento",IF(Q94="Planejado","OK","Conferir status")))))))))))</f>
        <v/>
      </c>
    </row>
    <row r="95">
      <c r="A95" s="17" t="n"/>
      <c r="B95" s="18" t="n"/>
      <c r="C95" s="19" t="n"/>
      <c r="D95" s="10">
        <f>IF(C95="","",IFERROR(VLOOKUP(C95,'Parâmetros'!$D$5:$H$104,2,FALSE),"Conferir código"))</f>
        <v/>
      </c>
      <c r="E95" s="19" t="n"/>
      <c r="F95" s="10">
        <f>IF(E95="","",IFERROR(VLOOKUP(E95,'Serviços'!$A$5:$F$104,2,FALSE),"Conferir código"))</f>
        <v/>
      </c>
      <c r="G95" s="20" t="n"/>
      <c r="H95" s="21" t="n"/>
      <c r="I95" s="35" t="n"/>
      <c r="J95" s="23">
        <f>IF(E95="","",IFERROR(VLOOKUP(E95,'Serviços'!$A$5:$F$104,3,FALSE),""))</f>
        <v/>
      </c>
      <c r="K95" s="23">
        <f>IF(E95="","",IFERROR(VLOOKUP(E95,'Serviços'!$A$5:$F$104,4,FALSE),""))</f>
        <v/>
      </c>
      <c r="L95" s="23">
        <f>IF(OR(A95="",B95="",C95="",E95="",G95="",H95="",I95="",NOT(ISNUMBER(G95)),NOT(ISNUMBER(H95)),NOT(ISNUMBER(I95)),NOT(ISNUMBER(J95)),NOT(ISNUMBER(K95))),"",G95*H95*60*I95)</f>
        <v/>
      </c>
      <c r="M95" s="23">
        <f>IF(OR(L95="",NOT(ISNUMBER(L95)),NOT(ISNUMBER(J95)),NOT(ISNUMBER(K95))),"",IFERROR(INT(L95/(J95+K95)),""))</f>
        <v/>
      </c>
      <c r="N95" s="23">
        <f>IF(OR(A95="",M95="",Q95&lt;&gt;"Planejado",R95&lt;&gt;"OK"),"",M95)</f>
        <v/>
      </c>
      <c r="O95" s="24">
        <f>IF(E95="","",IFERROR(VLOOKUP(E95,'Serviços'!$A$5:$F$104,5,FALSE),""))</f>
        <v/>
      </c>
      <c r="P95" s="24">
        <f>IF(OR(N95="",O95="",NOT(ISNUMBER(N95)),NOT(ISNUMBER(O95))),"",N95*O95)</f>
        <v/>
      </c>
      <c r="Q95" s="19" t="n"/>
      <c r="R95" s="10">
        <f>IF(A95="","",IF(OR(B95="",C95="",E95="",G95="",H95="",I95="",Q95=""),"Conferir campos",IF(OR(D95="Conferir código",F95="Conferir código"),"Conferir códigos",IF(OR(NOT(ISNUMBER(G95)),NOT(ISNUMBER(H95)),NOT(ISNUMBER(I95)),NOT(ISNUMBER(J95)),NOT(ISNUMBER(K95)),NOT(ISNUMBER(O95))),"Conferir quantidades",IF(OR(G95&lt;1,G95&gt;'Parâmetros'!$B$5,H95&lt;=0,H95&gt;'Parâmetros'!$B$6,I95&lt;0,I95&gt;'Parâmetros'!$B$7),"Conferir limites",IF(IFERROR(VLOOKUP(C95,'Parâmetros'!$D$5:$H$104,5,FALSE),"Inativo")&lt;&gt;"Ativo","Conferir profissional",IF(IFERROR(VLOOKUP(E95,'Serviços'!$A$5:$F$104,6,FALSE),"Inativo")&lt;&gt;"Ativo","Conferir serviço",IF(Q95="Em conferência","Conferir premissas",IF(Q95="Inativo","Não considerar",IF(Q95="Rascunho","Aguardar planejamento",IF(Q95="Planejado","OK","Conferir status")))))))))))</f>
        <v/>
      </c>
    </row>
    <row r="96">
      <c r="A96" s="17" t="n"/>
      <c r="B96" s="18" t="n"/>
      <c r="C96" s="19" t="n"/>
      <c r="D96" s="12">
        <f>IF(C96="","",IFERROR(VLOOKUP(C96,'Parâmetros'!$D$5:$H$104,2,FALSE),"Conferir código"))</f>
        <v/>
      </c>
      <c r="E96" s="19" t="n"/>
      <c r="F96" s="12">
        <f>IF(E96="","",IFERROR(VLOOKUP(E96,'Serviços'!$A$5:$F$104,2,FALSE),"Conferir código"))</f>
        <v/>
      </c>
      <c r="G96" s="20" t="n"/>
      <c r="H96" s="21" t="n"/>
      <c r="I96" s="35" t="n"/>
      <c r="J96" s="25">
        <f>IF(E96="","",IFERROR(VLOOKUP(E96,'Serviços'!$A$5:$F$104,3,FALSE),""))</f>
        <v/>
      </c>
      <c r="K96" s="25">
        <f>IF(E96="","",IFERROR(VLOOKUP(E96,'Serviços'!$A$5:$F$104,4,FALSE),""))</f>
        <v/>
      </c>
      <c r="L96" s="25">
        <f>IF(OR(A96="",B96="",C96="",E96="",G96="",H96="",I96="",NOT(ISNUMBER(G96)),NOT(ISNUMBER(H96)),NOT(ISNUMBER(I96)),NOT(ISNUMBER(J96)),NOT(ISNUMBER(K96))),"",G96*H96*60*I96)</f>
        <v/>
      </c>
      <c r="M96" s="25">
        <f>IF(OR(L96="",NOT(ISNUMBER(L96)),NOT(ISNUMBER(J96)),NOT(ISNUMBER(K96))),"",IFERROR(INT(L96/(J96+K96)),""))</f>
        <v/>
      </c>
      <c r="N96" s="25">
        <f>IF(OR(A96="",M96="",Q96&lt;&gt;"Planejado",R96&lt;&gt;"OK"),"",M96)</f>
        <v/>
      </c>
      <c r="O96" s="26">
        <f>IF(E96="","",IFERROR(VLOOKUP(E96,'Serviços'!$A$5:$F$104,5,FALSE),""))</f>
        <v/>
      </c>
      <c r="P96" s="26">
        <f>IF(OR(N96="",O96="",NOT(ISNUMBER(N96)),NOT(ISNUMBER(O96))),"",N96*O96)</f>
        <v/>
      </c>
      <c r="Q96" s="19" t="n"/>
      <c r="R96" s="12">
        <f>IF(A96="","",IF(OR(B96="",C96="",E96="",G96="",H96="",I96="",Q96=""),"Conferir campos",IF(OR(D96="Conferir código",F96="Conferir código"),"Conferir códigos",IF(OR(NOT(ISNUMBER(G96)),NOT(ISNUMBER(H96)),NOT(ISNUMBER(I96)),NOT(ISNUMBER(J96)),NOT(ISNUMBER(K96)),NOT(ISNUMBER(O96))),"Conferir quantidades",IF(OR(G96&lt;1,G96&gt;'Parâmetros'!$B$5,H96&lt;=0,H96&gt;'Parâmetros'!$B$6,I96&lt;0,I96&gt;'Parâmetros'!$B$7),"Conferir limites",IF(IFERROR(VLOOKUP(C96,'Parâmetros'!$D$5:$H$104,5,FALSE),"Inativo")&lt;&gt;"Ativo","Conferir profissional",IF(IFERROR(VLOOKUP(E96,'Serviços'!$A$5:$F$104,6,FALSE),"Inativo")&lt;&gt;"Ativo","Conferir serviço",IF(Q96="Em conferência","Conferir premissas",IF(Q96="Inativo","Não considerar",IF(Q96="Rascunho","Aguardar planejamento",IF(Q96="Planejado","OK","Conferir status")))))))))))</f>
        <v/>
      </c>
    </row>
    <row r="97">
      <c r="A97" s="17" t="n"/>
      <c r="B97" s="18" t="n"/>
      <c r="C97" s="19" t="n"/>
      <c r="D97" s="10">
        <f>IF(C97="","",IFERROR(VLOOKUP(C97,'Parâmetros'!$D$5:$H$104,2,FALSE),"Conferir código"))</f>
        <v/>
      </c>
      <c r="E97" s="19" t="n"/>
      <c r="F97" s="10">
        <f>IF(E97="","",IFERROR(VLOOKUP(E97,'Serviços'!$A$5:$F$104,2,FALSE),"Conferir código"))</f>
        <v/>
      </c>
      <c r="G97" s="20" t="n"/>
      <c r="H97" s="21" t="n"/>
      <c r="I97" s="35" t="n"/>
      <c r="J97" s="23">
        <f>IF(E97="","",IFERROR(VLOOKUP(E97,'Serviços'!$A$5:$F$104,3,FALSE),""))</f>
        <v/>
      </c>
      <c r="K97" s="23">
        <f>IF(E97="","",IFERROR(VLOOKUP(E97,'Serviços'!$A$5:$F$104,4,FALSE),""))</f>
        <v/>
      </c>
      <c r="L97" s="23">
        <f>IF(OR(A97="",B97="",C97="",E97="",G97="",H97="",I97="",NOT(ISNUMBER(G97)),NOT(ISNUMBER(H97)),NOT(ISNUMBER(I97)),NOT(ISNUMBER(J97)),NOT(ISNUMBER(K97))),"",G97*H97*60*I97)</f>
        <v/>
      </c>
      <c r="M97" s="23">
        <f>IF(OR(L97="",NOT(ISNUMBER(L97)),NOT(ISNUMBER(J97)),NOT(ISNUMBER(K97))),"",IFERROR(INT(L97/(J97+K97)),""))</f>
        <v/>
      </c>
      <c r="N97" s="23">
        <f>IF(OR(A97="",M97="",Q97&lt;&gt;"Planejado",R97&lt;&gt;"OK"),"",M97)</f>
        <v/>
      </c>
      <c r="O97" s="24">
        <f>IF(E97="","",IFERROR(VLOOKUP(E97,'Serviços'!$A$5:$F$104,5,FALSE),""))</f>
        <v/>
      </c>
      <c r="P97" s="24">
        <f>IF(OR(N97="",O97="",NOT(ISNUMBER(N97)),NOT(ISNUMBER(O97))),"",N97*O97)</f>
        <v/>
      </c>
      <c r="Q97" s="19" t="n"/>
      <c r="R97" s="10">
        <f>IF(A97="","",IF(OR(B97="",C97="",E97="",G97="",H97="",I97="",Q97=""),"Conferir campos",IF(OR(D97="Conferir código",F97="Conferir código"),"Conferir códigos",IF(OR(NOT(ISNUMBER(G97)),NOT(ISNUMBER(H97)),NOT(ISNUMBER(I97)),NOT(ISNUMBER(J97)),NOT(ISNUMBER(K97)),NOT(ISNUMBER(O97))),"Conferir quantidades",IF(OR(G97&lt;1,G97&gt;'Parâmetros'!$B$5,H97&lt;=0,H97&gt;'Parâmetros'!$B$6,I97&lt;0,I97&gt;'Parâmetros'!$B$7),"Conferir limites",IF(IFERROR(VLOOKUP(C97,'Parâmetros'!$D$5:$H$104,5,FALSE),"Inativo")&lt;&gt;"Ativo","Conferir profissional",IF(IFERROR(VLOOKUP(E97,'Serviços'!$A$5:$F$104,6,FALSE),"Inativo")&lt;&gt;"Ativo","Conferir serviço",IF(Q97="Em conferência","Conferir premissas",IF(Q97="Inativo","Não considerar",IF(Q97="Rascunho","Aguardar planejamento",IF(Q97="Planejado","OK","Conferir status")))))))))))</f>
        <v/>
      </c>
    </row>
    <row r="98">
      <c r="A98" s="17" t="n"/>
      <c r="B98" s="18" t="n"/>
      <c r="C98" s="19" t="n"/>
      <c r="D98" s="12">
        <f>IF(C98="","",IFERROR(VLOOKUP(C98,'Parâmetros'!$D$5:$H$104,2,FALSE),"Conferir código"))</f>
        <v/>
      </c>
      <c r="E98" s="19" t="n"/>
      <c r="F98" s="12">
        <f>IF(E98="","",IFERROR(VLOOKUP(E98,'Serviços'!$A$5:$F$104,2,FALSE),"Conferir código"))</f>
        <v/>
      </c>
      <c r="G98" s="20" t="n"/>
      <c r="H98" s="21" t="n"/>
      <c r="I98" s="35" t="n"/>
      <c r="J98" s="25">
        <f>IF(E98="","",IFERROR(VLOOKUP(E98,'Serviços'!$A$5:$F$104,3,FALSE),""))</f>
        <v/>
      </c>
      <c r="K98" s="25">
        <f>IF(E98="","",IFERROR(VLOOKUP(E98,'Serviços'!$A$5:$F$104,4,FALSE),""))</f>
        <v/>
      </c>
      <c r="L98" s="25">
        <f>IF(OR(A98="",B98="",C98="",E98="",G98="",H98="",I98="",NOT(ISNUMBER(G98)),NOT(ISNUMBER(H98)),NOT(ISNUMBER(I98)),NOT(ISNUMBER(J98)),NOT(ISNUMBER(K98))),"",G98*H98*60*I98)</f>
        <v/>
      </c>
      <c r="M98" s="25">
        <f>IF(OR(L98="",NOT(ISNUMBER(L98)),NOT(ISNUMBER(J98)),NOT(ISNUMBER(K98))),"",IFERROR(INT(L98/(J98+K98)),""))</f>
        <v/>
      </c>
      <c r="N98" s="25">
        <f>IF(OR(A98="",M98="",Q98&lt;&gt;"Planejado",R98&lt;&gt;"OK"),"",M98)</f>
        <v/>
      </c>
      <c r="O98" s="26">
        <f>IF(E98="","",IFERROR(VLOOKUP(E98,'Serviços'!$A$5:$F$104,5,FALSE),""))</f>
        <v/>
      </c>
      <c r="P98" s="26">
        <f>IF(OR(N98="",O98="",NOT(ISNUMBER(N98)),NOT(ISNUMBER(O98))),"",N98*O98)</f>
        <v/>
      </c>
      <c r="Q98" s="19" t="n"/>
      <c r="R98" s="12">
        <f>IF(A98="","",IF(OR(B98="",C98="",E98="",G98="",H98="",I98="",Q98=""),"Conferir campos",IF(OR(D98="Conferir código",F98="Conferir código"),"Conferir códigos",IF(OR(NOT(ISNUMBER(G98)),NOT(ISNUMBER(H98)),NOT(ISNUMBER(I98)),NOT(ISNUMBER(J98)),NOT(ISNUMBER(K98)),NOT(ISNUMBER(O98))),"Conferir quantidades",IF(OR(G98&lt;1,G98&gt;'Parâmetros'!$B$5,H98&lt;=0,H98&gt;'Parâmetros'!$B$6,I98&lt;0,I98&gt;'Parâmetros'!$B$7),"Conferir limites",IF(IFERROR(VLOOKUP(C98,'Parâmetros'!$D$5:$H$104,5,FALSE),"Inativo")&lt;&gt;"Ativo","Conferir profissional",IF(IFERROR(VLOOKUP(E98,'Serviços'!$A$5:$F$104,6,FALSE),"Inativo")&lt;&gt;"Ativo","Conferir serviço",IF(Q98="Em conferência","Conferir premissas",IF(Q98="Inativo","Não considerar",IF(Q98="Rascunho","Aguardar planejamento",IF(Q98="Planejado","OK","Conferir status")))))))))))</f>
        <v/>
      </c>
    </row>
    <row r="99">
      <c r="A99" s="17" t="n"/>
      <c r="B99" s="18" t="n"/>
      <c r="C99" s="19" t="n"/>
      <c r="D99" s="10">
        <f>IF(C99="","",IFERROR(VLOOKUP(C99,'Parâmetros'!$D$5:$H$104,2,FALSE),"Conferir código"))</f>
        <v/>
      </c>
      <c r="E99" s="19" t="n"/>
      <c r="F99" s="10">
        <f>IF(E99="","",IFERROR(VLOOKUP(E99,'Serviços'!$A$5:$F$104,2,FALSE),"Conferir código"))</f>
        <v/>
      </c>
      <c r="G99" s="20" t="n"/>
      <c r="H99" s="21" t="n"/>
      <c r="I99" s="35" t="n"/>
      <c r="J99" s="23">
        <f>IF(E99="","",IFERROR(VLOOKUP(E99,'Serviços'!$A$5:$F$104,3,FALSE),""))</f>
        <v/>
      </c>
      <c r="K99" s="23">
        <f>IF(E99="","",IFERROR(VLOOKUP(E99,'Serviços'!$A$5:$F$104,4,FALSE),""))</f>
        <v/>
      </c>
      <c r="L99" s="23">
        <f>IF(OR(A99="",B99="",C99="",E99="",G99="",H99="",I99="",NOT(ISNUMBER(G99)),NOT(ISNUMBER(H99)),NOT(ISNUMBER(I99)),NOT(ISNUMBER(J99)),NOT(ISNUMBER(K99))),"",G99*H99*60*I99)</f>
        <v/>
      </c>
      <c r="M99" s="23">
        <f>IF(OR(L99="",NOT(ISNUMBER(L99)),NOT(ISNUMBER(J99)),NOT(ISNUMBER(K99))),"",IFERROR(INT(L99/(J99+K99)),""))</f>
        <v/>
      </c>
      <c r="N99" s="23">
        <f>IF(OR(A99="",M99="",Q99&lt;&gt;"Planejado",R99&lt;&gt;"OK"),"",M99)</f>
        <v/>
      </c>
      <c r="O99" s="24">
        <f>IF(E99="","",IFERROR(VLOOKUP(E99,'Serviços'!$A$5:$F$104,5,FALSE),""))</f>
        <v/>
      </c>
      <c r="P99" s="24">
        <f>IF(OR(N99="",O99="",NOT(ISNUMBER(N99)),NOT(ISNUMBER(O99))),"",N99*O99)</f>
        <v/>
      </c>
      <c r="Q99" s="19" t="n"/>
      <c r="R99" s="10">
        <f>IF(A99="","",IF(OR(B99="",C99="",E99="",G99="",H99="",I99="",Q99=""),"Conferir campos",IF(OR(D99="Conferir código",F99="Conferir código"),"Conferir códigos",IF(OR(NOT(ISNUMBER(G99)),NOT(ISNUMBER(H99)),NOT(ISNUMBER(I99)),NOT(ISNUMBER(J99)),NOT(ISNUMBER(K99)),NOT(ISNUMBER(O99))),"Conferir quantidades",IF(OR(G99&lt;1,G99&gt;'Parâmetros'!$B$5,H99&lt;=0,H99&gt;'Parâmetros'!$B$6,I99&lt;0,I99&gt;'Parâmetros'!$B$7),"Conferir limites",IF(IFERROR(VLOOKUP(C99,'Parâmetros'!$D$5:$H$104,5,FALSE),"Inativo")&lt;&gt;"Ativo","Conferir profissional",IF(IFERROR(VLOOKUP(E99,'Serviços'!$A$5:$F$104,6,FALSE),"Inativo")&lt;&gt;"Ativo","Conferir serviço",IF(Q99="Em conferência","Conferir premissas",IF(Q99="Inativo","Não considerar",IF(Q99="Rascunho","Aguardar planejamento",IF(Q99="Planejado","OK","Conferir status")))))))))))</f>
        <v/>
      </c>
    </row>
    <row r="100">
      <c r="A100" s="17" t="n"/>
      <c r="B100" s="18" t="n"/>
      <c r="C100" s="19" t="n"/>
      <c r="D100" s="12">
        <f>IF(C100="","",IFERROR(VLOOKUP(C100,'Parâmetros'!$D$5:$H$104,2,FALSE),"Conferir código"))</f>
        <v/>
      </c>
      <c r="E100" s="19" t="n"/>
      <c r="F100" s="12">
        <f>IF(E100="","",IFERROR(VLOOKUP(E100,'Serviços'!$A$5:$F$104,2,FALSE),"Conferir código"))</f>
        <v/>
      </c>
      <c r="G100" s="20" t="n"/>
      <c r="H100" s="21" t="n"/>
      <c r="I100" s="35" t="n"/>
      <c r="J100" s="25">
        <f>IF(E100="","",IFERROR(VLOOKUP(E100,'Serviços'!$A$5:$F$104,3,FALSE),""))</f>
        <v/>
      </c>
      <c r="K100" s="25">
        <f>IF(E100="","",IFERROR(VLOOKUP(E100,'Serviços'!$A$5:$F$104,4,FALSE),""))</f>
        <v/>
      </c>
      <c r="L100" s="25">
        <f>IF(OR(A100="",B100="",C100="",E100="",G100="",H100="",I100="",NOT(ISNUMBER(G100)),NOT(ISNUMBER(H100)),NOT(ISNUMBER(I100)),NOT(ISNUMBER(J100)),NOT(ISNUMBER(K100))),"",G100*H100*60*I100)</f>
        <v/>
      </c>
      <c r="M100" s="25">
        <f>IF(OR(L100="",NOT(ISNUMBER(L100)),NOT(ISNUMBER(J100)),NOT(ISNUMBER(K100))),"",IFERROR(INT(L100/(J100+K100)),""))</f>
        <v/>
      </c>
      <c r="N100" s="25">
        <f>IF(OR(A100="",M100="",Q100&lt;&gt;"Planejado",R100&lt;&gt;"OK"),"",M100)</f>
        <v/>
      </c>
      <c r="O100" s="26">
        <f>IF(E100="","",IFERROR(VLOOKUP(E100,'Serviços'!$A$5:$F$104,5,FALSE),""))</f>
        <v/>
      </c>
      <c r="P100" s="26">
        <f>IF(OR(N100="",O100="",NOT(ISNUMBER(N100)),NOT(ISNUMBER(O100))),"",N100*O100)</f>
        <v/>
      </c>
      <c r="Q100" s="19" t="n"/>
      <c r="R100" s="12">
        <f>IF(A100="","",IF(OR(B100="",C100="",E100="",G100="",H100="",I100="",Q100=""),"Conferir campos",IF(OR(D100="Conferir código",F100="Conferir código"),"Conferir códigos",IF(OR(NOT(ISNUMBER(G100)),NOT(ISNUMBER(H100)),NOT(ISNUMBER(I100)),NOT(ISNUMBER(J100)),NOT(ISNUMBER(K100)),NOT(ISNUMBER(O100))),"Conferir quantidades",IF(OR(G100&lt;1,G100&gt;'Parâmetros'!$B$5,H100&lt;=0,H100&gt;'Parâmetros'!$B$6,I100&lt;0,I100&gt;'Parâmetros'!$B$7),"Conferir limites",IF(IFERROR(VLOOKUP(C100,'Parâmetros'!$D$5:$H$104,5,FALSE),"Inativo")&lt;&gt;"Ativo","Conferir profissional",IF(IFERROR(VLOOKUP(E100,'Serviços'!$A$5:$F$104,6,FALSE),"Inativo")&lt;&gt;"Ativo","Conferir serviço",IF(Q100="Em conferência","Conferir premissas",IF(Q100="Inativo","Não considerar",IF(Q100="Rascunho","Aguardar planejamento",IF(Q100="Planejado","OK","Conferir status")))))))))))</f>
        <v/>
      </c>
    </row>
    <row r="101">
      <c r="A101" s="17" t="n"/>
      <c r="B101" s="18" t="n"/>
      <c r="C101" s="19" t="n"/>
      <c r="D101" s="10">
        <f>IF(C101="","",IFERROR(VLOOKUP(C101,'Parâmetros'!$D$5:$H$104,2,FALSE),"Conferir código"))</f>
        <v/>
      </c>
      <c r="E101" s="19" t="n"/>
      <c r="F101" s="10">
        <f>IF(E101="","",IFERROR(VLOOKUP(E101,'Serviços'!$A$5:$F$104,2,FALSE),"Conferir código"))</f>
        <v/>
      </c>
      <c r="G101" s="20" t="n"/>
      <c r="H101" s="21" t="n"/>
      <c r="I101" s="35" t="n"/>
      <c r="J101" s="23">
        <f>IF(E101="","",IFERROR(VLOOKUP(E101,'Serviços'!$A$5:$F$104,3,FALSE),""))</f>
        <v/>
      </c>
      <c r="K101" s="23">
        <f>IF(E101="","",IFERROR(VLOOKUP(E101,'Serviços'!$A$5:$F$104,4,FALSE),""))</f>
        <v/>
      </c>
      <c r="L101" s="23">
        <f>IF(OR(A101="",B101="",C101="",E101="",G101="",H101="",I101="",NOT(ISNUMBER(G101)),NOT(ISNUMBER(H101)),NOT(ISNUMBER(I101)),NOT(ISNUMBER(J101)),NOT(ISNUMBER(K101))),"",G101*H101*60*I101)</f>
        <v/>
      </c>
      <c r="M101" s="23">
        <f>IF(OR(L101="",NOT(ISNUMBER(L101)),NOT(ISNUMBER(J101)),NOT(ISNUMBER(K101))),"",IFERROR(INT(L101/(J101+K101)),""))</f>
        <v/>
      </c>
      <c r="N101" s="23">
        <f>IF(OR(A101="",M101="",Q101&lt;&gt;"Planejado",R101&lt;&gt;"OK"),"",M101)</f>
        <v/>
      </c>
      <c r="O101" s="24">
        <f>IF(E101="","",IFERROR(VLOOKUP(E101,'Serviços'!$A$5:$F$104,5,FALSE),""))</f>
        <v/>
      </c>
      <c r="P101" s="24">
        <f>IF(OR(N101="",O101="",NOT(ISNUMBER(N101)),NOT(ISNUMBER(O101))),"",N101*O101)</f>
        <v/>
      </c>
      <c r="Q101" s="19" t="n"/>
      <c r="R101" s="10">
        <f>IF(A101="","",IF(OR(B101="",C101="",E101="",G101="",H101="",I101="",Q101=""),"Conferir campos",IF(OR(D101="Conferir código",F101="Conferir código"),"Conferir códigos",IF(OR(NOT(ISNUMBER(G101)),NOT(ISNUMBER(H101)),NOT(ISNUMBER(I101)),NOT(ISNUMBER(J101)),NOT(ISNUMBER(K101)),NOT(ISNUMBER(O101))),"Conferir quantidades",IF(OR(G101&lt;1,G101&gt;'Parâmetros'!$B$5,H101&lt;=0,H101&gt;'Parâmetros'!$B$6,I101&lt;0,I101&gt;'Parâmetros'!$B$7),"Conferir limites",IF(IFERROR(VLOOKUP(C101,'Parâmetros'!$D$5:$H$104,5,FALSE),"Inativo")&lt;&gt;"Ativo","Conferir profissional",IF(IFERROR(VLOOKUP(E101,'Serviços'!$A$5:$F$104,6,FALSE),"Inativo")&lt;&gt;"Ativo","Conferir serviço",IF(Q101="Em conferência","Conferir premissas",IF(Q101="Inativo","Não considerar",IF(Q101="Rascunho","Aguardar planejamento",IF(Q101="Planejado","OK","Conferir status")))))))))))</f>
        <v/>
      </c>
    </row>
    <row r="102">
      <c r="A102" s="17" t="n"/>
      <c r="B102" s="18" t="n"/>
      <c r="C102" s="19" t="n"/>
      <c r="D102" s="12">
        <f>IF(C102="","",IFERROR(VLOOKUP(C102,'Parâmetros'!$D$5:$H$104,2,FALSE),"Conferir código"))</f>
        <v/>
      </c>
      <c r="E102" s="19" t="n"/>
      <c r="F102" s="12">
        <f>IF(E102="","",IFERROR(VLOOKUP(E102,'Serviços'!$A$5:$F$104,2,FALSE),"Conferir código"))</f>
        <v/>
      </c>
      <c r="G102" s="20" t="n"/>
      <c r="H102" s="21" t="n"/>
      <c r="I102" s="35" t="n"/>
      <c r="J102" s="25">
        <f>IF(E102="","",IFERROR(VLOOKUP(E102,'Serviços'!$A$5:$F$104,3,FALSE),""))</f>
        <v/>
      </c>
      <c r="K102" s="25">
        <f>IF(E102="","",IFERROR(VLOOKUP(E102,'Serviços'!$A$5:$F$104,4,FALSE),""))</f>
        <v/>
      </c>
      <c r="L102" s="25">
        <f>IF(OR(A102="",B102="",C102="",E102="",G102="",H102="",I102="",NOT(ISNUMBER(G102)),NOT(ISNUMBER(H102)),NOT(ISNUMBER(I102)),NOT(ISNUMBER(J102)),NOT(ISNUMBER(K102))),"",G102*H102*60*I102)</f>
        <v/>
      </c>
      <c r="M102" s="25">
        <f>IF(OR(L102="",NOT(ISNUMBER(L102)),NOT(ISNUMBER(J102)),NOT(ISNUMBER(K102))),"",IFERROR(INT(L102/(J102+K102)),""))</f>
        <v/>
      </c>
      <c r="N102" s="25">
        <f>IF(OR(A102="",M102="",Q102&lt;&gt;"Planejado",R102&lt;&gt;"OK"),"",M102)</f>
        <v/>
      </c>
      <c r="O102" s="26">
        <f>IF(E102="","",IFERROR(VLOOKUP(E102,'Serviços'!$A$5:$F$104,5,FALSE),""))</f>
        <v/>
      </c>
      <c r="P102" s="26">
        <f>IF(OR(N102="",O102="",NOT(ISNUMBER(N102)),NOT(ISNUMBER(O102))),"",N102*O102)</f>
        <v/>
      </c>
      <c r="Q102" s="19" t="n"/>
      <c r="R102" s="12">
        <f>IF(A102="","",IF(OR(B102="",C102="",E102="",G102="",H102="",I102="",Q102=""),"Conferir campos",IF(OR(D102="Conferir código",F102="Conferir código"),"Conferir códigos",IF(OR(NOT(ISNUMBER(G102)),NOT(ISNUMBER(H102)),NOT(ISNUMBER(I102)),NOT(ISNUMBER(J102)),NOT(ISNUMBER(K102)),NOT(ISNUMBER(O102))),"Conferir quantidades",IF(OR(G102&lt;1,G102&gt;'Parâmetros'!$B$5,H102&lt;=0,H102&gt;'Parâmetros'!$B$6,I102&lt;0,I102&gt;'Parâmetros'!$B$7),"Conferir limites",IF(IFERROR(VLOOKUP(C102,'Parâmetros'!$D$5:$H$104,5,FALSE),"Inativo")&lt;&gt;"Ativo","Conferir profissional",IF(IFERROR(VLOOKUP(E102,'Serviços'!$A$5:$F$104,6,FALSE),"Inativo")&lt;&gt;"Ativo","Conferir serviço",IF(Q102="Em conferência","Conferir premissas",IF(Q102="Inativo","Não considerar",IF(Q102="Rascunho","Aguardar planejamento",IF(Q102="Planejado","OK","Conferir status")))))))))))</f>
        <v/>
      </c>
    </row>
    <row r="103">
      <c r="A103" s="17" t="n"/>
      <c r="B103" s="18" t="n"/>
      <c r="C103" s="19" t="n"/>
      <c r="D103" s="10">
        <f>IF(C103="","",IFERROR(VLOOKUP(C103,'Parâmetros'!$D$5:$H$104,2,FALSE),"Conferir código"))</f>
        <v/>
      </c>
      <c r="E103" s="19" t="n"/>
      <c r="F103" s="10">
        <f>IF(E103="","",IFERROR(VLOOKUP(E103,'Serviços'!$A$5:$F$104,2,FALSE),"Conferir código"))</f>
        <v/>
      </c>
      <c r="G103" s="20" t="n"/>
      <c r="H103" s="21" t="n"/>
      <c r="I103" s="35" t="n"/>
      <c r="J103" s="23">
        <f>IF(E103="","",IFERROR(VLOOKUP(E103,'Serviços'!$A$5:$F$104,3,FALSE),""))</f>
        <v/>
      </c>
      <c r="K103" s="23">
        <f>IF(E103="","",IFERROR(VLOOKUP(E103,'Serviços'!$A$5:$F$104,4,FALSE),""))</f>
        <v/>
      </c>
      <c r="L103" s="23">
        <f>IF(OR(A103="",B103="",C103="",E103="",G103="",H103="",I103="",NOT(ISNUMBER(G103)),NOT(ISNUMBER(H103)),NOT(ISNUMBER(I103)),NOT(ISNUMBER(J103)),NOT(ISNUMBER(K103))),"",G103*H103*60*I103)</f>
        <v/>
      </c>
      <c r="M103" s="23">
        <f>IF(OR(L103="",NOT(ISNUMBER(L103)),NOT(ISNUMBER(J103)),NOT(ISNUMBER(K103))),"",IFERROR(INT(L103/(J103+K103)),""))</f>
        <v/>
      </c>
      <c r="N103" s="23">
        <f>IF(OR(A103="",M103="",Q103&lt;&gt;"Planejado",R103&lt;&gt;"OK"),"",M103)</f>
        <v/>
      </c>
      <c r="O103" s="24">
        <f>IF(E103="","",IFERROR(VLOOKUP(E103,'Serviços'!$A$5:$F$104,5,FALSE),""))</f>
        <v/>
      </c>
      <c r="P103" s="24">
        <f>IF(OR(N103="",O103="",NOT(ISNUMBER(N103)),NOT(ISNUMBER(O103))),"",N103*O103)</f>
        <v/>
      </c>
      <c r="Q103" s="19" t="n"/>
      <c r="R103" s="10">
        <f>IF(A103="","",IF(OR(B103="",C103="",E103="",G103="",H103="",I103="",Q103=""),"Conferir campos",IF(OR(D103="Conferir código",F103="Conferir código"),"Conferir códigos",IF(OR(NOT(ISNUMBER(G103)),NOT(ISNUMBER(H103)),NOT(ISNUMBER(I103)),NOT(ISNUMBER(J103)),NOT(ISNUMBER(K103)),NOT(ISNUMBER(O103))),"Conferir quantidades",IF(OR(G103&lt;1,G103&gt;'Parâmetros'!$B$5,H103&lt;=0,H103&gt;'Parâmetros'!$B$6,I103&lt;0,I103&gt;'Parâmetros'!$B$7),"Conferir limites",IF(IFERROR(VLOOKUP(C103,'Parâmetros'!$D$5:$H$104,5,FALSE),"Inativo")&lt;&gt;"Ativo","Conferir profissional",IF(IFERROR(VLOOKUP(E103,'Serviços'!$A$5:$F$104,6,FALSE),"Inativo")&lt;&gt;"Ativo","Conferir serviço",IF(Q103="Em conferência","Conferir premissas",IF(Q103="Inativo","Não considerar",IF(Q103="Rascunho","Aguardar planejamento",IF(Q103="Planejado","OK","Conferir status")))))))))))</f>
        <v/>
      </c>
    </row>
    <row r="104">
      <c r="A104" s="17" t="n"/>
      <c r="B104" s="18" t="n"/>
      <c r="C104" s="19" t="n"/>
      <c r="D104" s="12">
        <f>IF(C104="","",IFERROR(VLOOKUP(C104,'Parâmetros'!$D$5:$H$104,2,FALSE),"Conferir código"))</f>
        <v/>
      </c>
      <c r="E104" s="19" t="n"/>
      <c r="F104" s="12">
        <f>IF(E104="","",IFERROR(VLOOKUP(E104,'Serviços'!$A$5:$F$104,2,FALSE),"Conferir código"))</f>
        <v/>
      </c>
      <c r="G104" s="20" t="n"/>
      <c r="H104" s="21" t="n"/>
      <c r="I104" s="35" t="n"/>
      <c r="J104" s="25">
        <f>IF(E104="","",IFERROR(VLOOKUP(E104,'Serviços'!$A$5:$F$104,3,FALSE),""))</f>
        <v/>
      </c>
      <c r="K104" s="25">
        <f>IF(E104="","",IFERROR(VLOOKUP(E104,'Serviços'!$A$5:$F$104,4,FALSE),""))</f>
        <v/>
      </c>
      <c r="L104" s="25">
        <f>IF(OR(A104="",B104="",C104="",E104="",G104="",H104="",I104="",NOT(ISNUMBER(G104)),NOT(ISNUMBER(H104)),NOT(ISNUMBER(I104)),NOT(ISNUMBER(J104)),NOT(ISNUMBER(K104))),"",G104*H104*60*I104)</f>
        <v/>
      </c>
      <c r="M104" s="25">
        <f>IF(OR(L104="",NOT(ISNUMBER(L104)),NOT(ISNUMBER(J104)),NOT(ISNUMBER(K104))),"",IFERROR(INT(L104/(J104+K104)),""))</f>
        <v/>
      </c>
      <c r="N104" s="25">
        <f>IF(OR(A104="",M104="",Q104&lt;&gt;"Planejado",R104&lt;&gt;"OK"),"",M104)</f>
        <v/>
      </c>
      <c r="O104" s="26">
        <f>IF(E104="","",IFERROR(VLOOKUP(E104,'Serviços'!$A$5:$F$104,5,FALSE),""))</f>
        <v/>
      </c>
      <c r="P104" s="26">
        <f>IF(OR(N104="",O104="",NOT(ISNUMBER(N104)),NOT(ISNUMBER(O104))),"",N104*O104)</f>
        <v/>
      </c>
      <c r="Q104" s="19" t="n"/>
      <c r="R104" s="12">
        <f>IF(A104="","",IF(OR(B104="",C104="",E104="",G104="",H104="",I104="",Q104=""),"Conferir campos",IF(OR(D104="Conferir código",F104="Conferir código"),"Conferir códigos",IF(OR(NOT(ISNUMBER(G104)),NOT(ISNUMBER(H104)),NOT(ISNUMBER(I104)),NOT(ISNUMBER(J104)),NOT(ISNUMBER(K104)),NOT(ISNUMBER(O104))),"Conferir quantidades",IF(OR(G104&lt;1,G104&gt;'Parâmetros'!$B$5,H104&lt;=0,H104&gt;'Parâmetros'!$B$6,I104&lt;0,I104&gt;'Parâmetros'!$B$7),"Conferir limites",IF(IFERROR(VLOOKUP(C104,'Parâmetros'!$D$5:$H$104,5,FALSE),"Inativo")&lt;&gt;"Ativo","Conferir profissional",IF(IFERROR(VLOOKUP(E104,'Serviços'!$A$5:$F$104,6,FALSE),"Inativo")&lt;&gt;"Ativo","Conferir serviço",IF(Q104="Em conferência","Conferir premissas",IF(Q104="Inativo","Não considerar",IF(Q104="Rascunho","Aguardar planejamento",IF(Q104="Planejado","OK","Conferir status")))))))))))</f>
        <v/>
      </c>
    </row>
  </sheetData>
  <autoFilter ref="A4:R104"/>
  <mergeCells count="1">
    <mergeCell ref="A1:R1"/>
  </mergeCells>
  <conditionalFormatting sqref="Q5:Q104">
    <cfRule type="expression" priority="1" dxfId="1" stopIfTrue="1">
      <formula>$Q5="Planejado"</formula>
    </cfRule>
    <cfRule type="expression" priority="2" dxfId="0" stopIfTrue="1">
      <formula>$Q5="Em conferência"</formula>
    </cfRule>
  </conditionalFormatting>
  <conditionalFormatting sqref="R5:R104">
    <cfRule type="expression" priority="3" dxfId="0" stopIfTrue="1">
      <formula>LEFT($R5,8)="Conferir"</formula>
    </cfRule>
    <cfRule type="expression" priority="4" dxfId="1" stopIfTrue="1">
      <formula>$R5="OK"</formula>
    </cfRule>
  </conditionalFormatting>
  <conditionalFormatting sqref="D5:D104">
    <cfRule type="expression" priority="5" dxfId="0" stopIfTrue="1">
      <formula>$D5="Conferir código"</formula>
    </cfRule>
  </conditionalFormatting>
  <conditionalFormatting sqref="F5:F104">
    <cfRule type="expression" priority="6" dxfId="0" stopIfTrue="1">
      <formula>$F5="Conferir código"</formula>
    </cfRule>
  </conditionalFormatting>
  <dataValidations count="5">
    <dataValidation sqref="B5:B104" showDropDown="0" showInputMessage="0" showErrorMessage="1" allowBlank="0" errorTitle="Data inválida" error="Confira o horizonte de datas na aba Parâmetros." type="date" operator="between">
      <formula1>'Parâmetros'!$B$10</formula1>
      <formula2>'Parâmetros'!$B$12</formula2>
    </dataValidation>
    <dataValidation sqref="G5:G104" showDropDown="0" showInputMessage="0" showErrorMessage="1" allowBlank="0" errorTitle="Dias inválidos" error="Confira o limite de dias na aba Parâmetros." type="whole" operator="between">
      <formula1>1</formula1>
      <formula2>'Parâmetros'!$B$5</formula2>
    </dataValidation>
    <dataValidation sqref="H5:H104" showDropDown="0" showInputMessage="0" showErrorMessage="1" allowBlank="0" errorTitle="Horas inválidas" error="Confira o limite de horas na aba Parâmetros." type="decimal" operator="between">
      <formula1>0.5</formula1>
      <formula2>'Parâmetros'!$B$6</formula2>
    </dataValidation>
    <dataValidation sqref="I5:I104" showDropDown="0" showInputMessage="0" showErrorMessage="1" allowBlank="0" errorTitle="Ocupação inválida" error="Informe um percentual dentro do limite da aba Parâmetros." type="decimal" operator="between">
      <formula1>0</formula1>
      <formula2>'Parâmetros'!$B$7</formula2>
    </dataValidation>
    <dataValidation sqref="Q5:Q104" showDropDown="0" showInputMessage="0" showErrorMessage="1" allowBlank="0" errorTitle="Status inválido" error="Escolha um status disponível na lista." type="list">
      <formula1>"Rascunho,Em conferência,Planejado,Inativo"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63D5C"/>
    <outlinePr summaryBelow="1" summaryRight="1"/>
    <pageSetUpPr/>
  </sheetPr>
  <dimension ref="A1:F104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9" customWidth="1" min="3" max="3"/>
    <col width="16" customWidth="1" min="4" max="4"/>
    <col width="20" customWidth="1" min="5" max="5"/>
    <col width="14" customWidth="1" min="6" max="6"/>
  </cols>
  <sheetData>
    <row r="1" ht="28" customHeight="1">
      <c r="A1" s="1" t="inlineStr">
        <is>
          <t>Cadastro de serviços fictícios</t>
        </is>
      </c>
      <c r="B1" s="33" t="n"/>
      <c r="C1" s="33" t="n"/>
      <c r="D1" s="33" t="n"/>
      <c r="E1" s="33" t="n"/>
      <c r="F1" s="34" t="n"/>
    </row>
    <row r="2">
      <c r="A2" s="16" t="inlineStr">
        <is>
          <t>Entradas em rosa; duração, intervalo e valor são premissas editáveis.</t>
        </is>
      </c>
    </row>
    <row r="3"/>
    <row r="4" ht="30" customHeight="1">
      <c r="A4" s="9" t="inlineStr">
        <is>
          <t>Código</t>
        </is>
      </c>
      <c r="B4" s="9" t="inlineStr">
        <is>
          <t>Serviço</t>
        </is>
      </c>
      <c r="C4" s="9" t="inlineStr">
        <is>
          <t>Duração padrão (min)</t>
        </is>
      </c>
      <c r="D4" s="9" t="inlineStr">
        <is>
          <t>Intervalo (min)</t>
        </is>
      </c>
      <c r="E4" s="9" t="inlineStr">
        <is>
          <t>Valor de referência</t>
        </is>
      </c>
      <c r="F4" s="9" t="inlineStr">
        <is>
          <t>Status</t>
        </is>
      </c>
    </row>
    <row r="5">
      <c r="A5" s="17" t="inlineStr">
        <is>
          <t>SRV001</t>
        </is>
      </c>
      <c r="B5" s="17" t="inlineStr">
        <is>
          <t>Corte feminino</t>
        </is>
      </c>
      <c r="C5" s="20" t="n">
        <v>60</v>
      </c>
      <c r="D5" s="20" t="n">
        <v>10</v>
      </c>
      <c r="E5" s="27" t="n">
        <v>95</v>
      </c>
      <c r="F5" s="19" t="inlineStr">
        <is>
          <t>Ativo</t>
        </is>
      </c>
    </row>
    <row r="6">
      <c r="A6" s="17" t="inlineStr">
        <is>
          <t>SRV002</t>
        </is>
      </c>
      <c r="B6" s="17" t="inlineStr">
        <is>
          <t>Corte masculino</t>
        </is>
      </c>
      <c r="C6" s="20" t="n">
        <v>40</v>
      </c>
      <c r="D6" s="20" t="n">
        <v>10</v>
      </c>
      <c r="E6" s="27" t="n">
        <v>65</v>
      </c>
      <c r="F6" s="19" t="inlineStr">
        <is>
          <t>Ativo</t>
        </is>
      </c>
    </row>
    <row r="7">
      <c r="A7" s="17" t="inlineStr">
        <is>
          <t>SRV003</t>
        </is>
      </c>
      <c r="B7" s="17" t="inlineStr">
        <is>
          <t>Escova</t>
        </is>
      </c>
      <c r="C7" s="20" t="n">
        <v>45</v>
      </c>
      <c r="D7" s="20" t="n">
        <v>10</v>
      </c>
      <c r="E7" s="27" t="n">
        <v>70</v>
      </c>
      <c r="F7" s="19" t="inlineStr">
        <is>
          <t>Ativo</t>
        </is>
      </c>
    </row>
    <row r="8">
      <c r="A8" s="17" t="inlineStr">
        <is>
          <t>SRV004</t>
        </is>
      </c>
      <c r="B8" s="17" t="inlineStr">
        <is>
          <t>Coloração básica</t>
        </is>
      </c>
      <c r="C8" s="20" t="n">
        <v>120</v>
      </c>
      <c r="D8" s="20" t="n">
        <v>20</v>
      </c>
      <c r="E8" s="27" t="n">
        <v>180</v>
      </c>
      <c r="F8" s="19" t="inlineStr">
        <is>
          <t>Ativo</t>
        </is>
      </c>
    </row>
    <row r="9">
      <c r="A9" s="17" t="inlineStr">
        <is>
          <t>SRV005</t>
        </is>
      </c>
      <c r="B9" s="17" t="inlineStr">
        <is>
          <t>Manicure</t>
        </is>
      </c>
      <c r="C9" s="20" t="n">
        <v>45</v>
      </c>
      <c r="D9" s="20" t="n">
        <v>10</v>
      </c>
      <c r="E9" s="27" t="n">
        <v>45</v>
      </c>
      <c r="F9" s="19" t="inlineStr">
        <is>
          <t>Ativo</t>
        </is>
      </c>
    </row>
    <row r="10">
      <c r="A10" s="17" t="inlineStr">
        <is>
          <t>SRV006</t>
        </is>
      </c>
      <c r="B10" s="17" t="inlineStr">
        <is>
          <t>Pedicure</t>
        </is>
      </c>
      <c r="C10" s="20" t="n">
        <v>50</v>
      </c>
      <c r="D10" s="20" t="n">
        <v>10</v>
      </c>
      <c r="E10" s="27" t="n">
        <v>50</v>
      </c>
      <c r="F10" s="19" t="inlineStr">
        <is>
          <t>Ativo</t>
        </is>
      </c>
    </row>
    <row r="11">
      <c r="A11" s="17" t="inlineStr">
        <is>
          <t>SRV007</t>
        </is>
      </c>
      <c r="B11" s="17" t="inlineStr">
        <is>
          <t>Design de sobrancelhas</t>
        </is>
      </c>
      <c r="C11" s="20" t="n">
        <v>30</v>
      </c>
      <c r="D11" s="20" t="n">
        <v>10</v>
      </c>
      <c r="E11" s="27" t="n">
        <v>40</v>
      </c>
      <c r="F11" s="19" t="inlineStr">
        <is>
          <t>Ativo</t>
        </is>
      </c>
    </row>
    <row r="12">
      <c r="A12" s="17" t="inlineStr">
        <is>
          <t>SRV008</t>
        </is>
      </c>
      <c r="B12" s="17" t="inlineStr">
        <is>
          <t>Hidratação capilar</t>
        </is>
      </c>
      <c r="C12" s="20" t="n">
        <v>60</v>
      </c>
      <c r="D12" s="20" t="n">
        <v>10</v>
      </c>
      <c r="E12" s="27" t="n">
        <v>90</v>
      </c>
      <c r="F12" s="19" t="inlineStr">
        <is>
          <t>Ativo</t>
        </is>
      </c>
    </row>
    <row r="13">
      <c r="A13" s="17" t="inlineStr">
        <is>
          <t>SRV009</t>
        </is>
      </c>
      <c r="B13" s="17" t="inlineStr">
        <is>
          <t>Barba</t>
        </is>
      </c>
      <c r="C13" s="20" t="n">
        <v>30</v>
      </c>
      <c r="D13" s="20" t="n">
        <v>10</v>
      </c>
      <c r="E13" s="27" t="n">
        <v>45</v>
      </c>
      <c r="F13" s="19" t="inlineStr">
        <is>
          <t>Ativo</t>
        </is>
      </c>
    </row>
    <row r="14">
      <c r="A14" s="17" t="inlineStr">
        <is>
          <t>SRV010</t>
        </is>
      </c>
      <c r="B14" s="17" t="inlineStr">
        <is>
          <t>Penteado</t>
        </is>
      </c>
      <c r="C14" s="20" t="n">
        <v>90</v>
      </c>
      <c r="D14" s="20" t="n">
        <v>15</v>
      </c>
      <c r="E14" s="27" t="n">
        <v>150</v>
      </c>
      <c r="F14" s="19" t="inlineStr">
        <is>
          <t>Ativo</t>
        </is>
      </c>
    </row>
    <row r="15">
      <c r="A15" s="17" t="n"/>
      <c r="B15" s="17" t="n"/>
      <c r="C15" s="20" t="n"/>
      <c r="D15" s="20" t="n"/>
      <c r="E15" s="27" t="n"/>
      <c r="F15" s="19" t="n"/>
    </row>
    <row r="16">
      <c r="A16" s="17" t="n"/>
      <c r="B16" s="17" t="n"/>
      <c r="C16" s="20" t="n"/>
      <c r="D16" s="20" t="n"/>
      <c r="E16" s="27" t="n"/>
      <c r="F16" s="19" t="n"/>
    </row>
    <row r="17">
      <c r="A17" s="17" t="n"/>
      <c r="B17" s="17" t="n"/>
      <c r="C17" s="20" t="n"/>
      <c r="D17" s="20" t="n"/>
      <c r="E17" s="27" t="n"/>
      <c r="F17" s="19" t="n"/>
    </row>
    <row r="18">
      <c r="A18" s="17" t="n"/>
      <c r="B18" s="17" t="n"/>
      <c r="C18" s="20" t="n"/>
      <c r="D18" s="20" t="n"/>
      <c r="E18" s="27" t="n"/>
      <c r="F18" s="19" t="n"/>
    </row>
    <row r="19">
      <c r="A19" s="17" t="n"/>
      <c r="B19" s="17" t="n"/>
      <c r="C19" s="20" t="n"/>
      <c r="D19" s="20" t="n"/>
      <c r="E19" s="27" t="n"/>
      <c r="F19" s="19" t="n"/>
    </row>
    <row r="20">
      <c r="A20" s="17" t="n"/>
      <c r="B20" s="17" t="n"/>
      <c r="C20" s="20" t="n"/>
      <c r="D20" s="20" t="n"/>
      <c r="E20" s="27" t="n"/>
      <c r="F20" s="19" t="n"/>
    </row>
    <row r="21">
      <c r="A21" s="17" t="n"/>
      <c r="B21" s="17" t="n"/>
      <c r="C21" s="20" t="n"/>
      <c r="D21" s="20" t="n"/>
      <c r="E21" s="27" t="n"/>
      <c r="F21" s="19" t="n"/>
    </row>
    <row r="22">
      <c r="A22" s="17" t="n"/>
      <c r="B22" s="17" t="n"/>
      <c r="C22" s="20" t="n"/>
      <c r="D22" s="20" t="n"/>
      <c r="E22" s="27" t="n"/>
      <c r="F22" s="19" t="n"/>
    </row>
    <row r="23">
      <c r="A23" s="17" t="n"/>
      <c r="B23" s="17" t="n"/>
      <c r="C23" s="20" t="n"/>
      <c r="D23" s="20" t="n"/>
      <c r="E23" s="27" t="n"/>
      <c r="F23" s="19" t="n"/>
    </row>
    <row r="24">
      <c r="A24" s="17" t="n"/>
      <c r="B24" s="17" t="n"/>
      <c r="C24" s="20" t="n"/>
      <c r="D24" s="20" t="n"/>
      <c r="E24" s="27" t="n"/>
      <c r="F24" s="19" t="n"/>
    </row>
    <row r="25">
      <c r="A25" s="17" t="n"/>
      <c r="B25" s="17" t="n"/>
      <c r="C25" s="20" t="n"/>
      <c r="D25" s="20" t="n"/>
      <c r="E25" s="27" t="n"/>
      <c r="F25" s="19" t="n"/>
    </row>
    <row r="26">
      <c r="A26" s="17" t="n"/>
      <c r="B26" s="17" t="n"/>
      <c r="C26" s="20" t="n"/>
      <c r="D26" s="20" t="n"/>
      <c r="E26" s="27" t="n"/>
      <c r="F26" s="19" t="n"/>
    </row>
    <row r="27">
      <c r="A27" s="17" t="n"/>
      <c r="B27" s="17" t="n"/>
      <c r="C27" s="20" t="n"/>
      <c r="D27" s="20" t="n"/>
      <c r="E27" s="27" t="n"/>
      <c r="F27" s="19" t="n"/>
    </row>
    <row r="28">
      <c r="A28" s="17" t="n"/>
      <c r="B28" s="17" t="n"/>
      <c r="C28" s="20" t="n"/>
      <c r="D28" s="20" t="n"/>
      <c r="E28" s="27" t="n"/>
      <c r="F28" s="19" t="n"/>
    </row>
    <row r="29">
      <c r="A29" s="17" t="n"/>
      <c r="B29" s="17" t="n"/>
      <c r="C29" s="20" t="n"/>
      <c r="D29" s="20" t="n"/>
      <c r="E29" s="27" t="n"/>
      <c r="F29" s="19" t="n"/>
    </row>
    <row r="30">
      <c r="A30" s="17" t="n"/>
      <c r="B30" s="17" t="n"/>
      <c r="C30" s="20" t="n"/>
      <c r="D30" s="20" t="n"/>
      <c r="E30" s="27" t="n"/>
      <c r="F30" s="19" t="n"/>
    </row>
    <row r="31">
      <c r="A31" s="17" t="n"/>
      <c r="B31" s="17" t="n"/>
      <c r="C31" s="20" t="n"/>
      <c r="D31" s="20" t="n"/>
      <c r="E31" s="27" t="n"/>
      <c r="F31" s="19" t="n"/>
    </row>
    <row r="32">
      <c r="A32" s="17" t="n"/>
      <c r="B32" s="17" t="n"/>
      <c r="C32" s="20" t="n"/>
      <c r="D32" s="20" t="n"/>
      <c r="E32" s="27" t="n"/>
      <c r="F32" s="19" t="n"/>
    </row>
    <row r="33">
      <c r="A33" s="17" t="n"/>
      <c r="B33" s="17" t="n"/>
      <c r="C33" s="20" t="n"/>
      <c r="D33" s="20" t="n"/>
      <c r="E33" s="27" t="n"/>
      <c r="F33" s="19" t="n"/>
    </row>
    <row r="34">
      <c r="A34" s="17" t="n"/>
      <c r="B34" s="17" t="n"/>
      <c r="C34" s="20" t="n"/>
      <c r="D34" s="20" t="n"/>
      <c r="E34" s="27" t="n"/>
      <c r="F34" s="19" t="n"/>
    </row>
    <row r="35">
      <c r="A35" s="17" t="n"/>
      <c r="B35" s="17" t="n"/>
      <c r="C35" s="20" t="n"/>
      <c r="D35" s="20" t="n"/>
      <c r="E35" s="27" t="n"/>
      <c r="F35" s="19" t="n"/>
    </row>
    <row r="36">
      <c r="A36" s="17" t="n"/>
      <c r="B36" s="17" t="n"/>
      <c r="C36" s="20" t="n"/>
      <c r="D36" s="20" t="n"/>
      <c r="E36" s="27" t="n"/>
      <c r="F36" s="19" t="n"/>
    </row>
    <row r="37">
      <c r="A37" s="17" t="n"/>
      <c r="B37" s="17" t="n"/>
      <c r="C37" s="20" t="n"/>
      <c r="D37" s="20" t="n"/>
      <c r="E37" s="27" t="n"/>
      <c r="F37" s="19" t="n"/>
    </row>
    <row r="38">
      <c r="A38" s="17" t="n"/>
      <c r="B38" s="17" t="n"/>
      <c r="C38" s="20" t="n"/>
      <c r="D38" s="20" t="n"/>
      <c r="E38" s="27" t="n"/>
      <c r="F38" s="19" t="n"/>
    </row>
    <row r="39">
      <c r="A39" s="17" t="n"/>
      <c r="B39" s="17" t="n"/>
      <c r="C39" s="20" t="n"/>
      <c r="D39" s="20" t="n"/>
      <c r="E39" s="27" t="n"/>
      <c r="F39" s="19" t="n"/>
    </row>
    <row r="40">
      <c r="A40" s="17" t="n"/>
      <c r="B40" s="17" t="n"/>
      <c r="C40" s="20" t="n"/>
      <c r="D40" s="20" t="n"/>
      <c r="E40" s="27" t="n"/>
      <c r="F40" s="19" t="n"/>
    </row>
    <row r="41">
      <c r="A41" s="17" t="n"/>
      <c r="B41" s="17" t="n"/>
      <c r="C41" s="20" t="n"/>
      <c r="D41" s="20" t="n"/>
      <c r="E41" s="27" t="n"/>
      <c r="F41" s="19" t="n"/>
    </row>
    <row r="42">
      <c r="A42" s="17" t="n"/>
      <c r="B42" s="17" t="n"/>
      <c r="C42" s="20" t="n"/>
      <c r="D42" s="20" t="n"/>
      <c r="E42" s="27" t="n"/>
      <c r="F42" s="19" t="n"/>
    </row>
    <row r="43">
      <c r="A43" s="17" t="n"/>
      <c r="B43" s="17" t="n"/>
      <c r="C43" s="20" t="n"/>
      <c r="D43" s="20" t="n"/>
      <c r="E43" s="27" t="n"/>
      <c r="F43" s="19" t="n"/>
    </row>
    <row r="44">
      <c r="A44" s="17" t="n"/>
      <c r="B44" s="17" t="n"/>
      <c r="C44" s="20" t="n"/>
      <c r="D44" s="20" t="n"/>
      <c r="E44" s="27" t="n"/>
      <c r="F44" s="19" t="n"/>
    </row>
    <row r="45">
      <c r="A45" s="17" t="n"/>
      <c r="B45" s="17" t="n"/>
      <c r="C45" s="20" t="n"/>
      <c r="D45" s="20" t="n"/>
      <c r="E45" s="27" t="n"/>
      <c r="F45" s="19" t="n"/>
    </row>
    <row r="46">
      <c r="A46" s="17" t="n"/>
      <c r="B46" s="17" t="n"/>
      <c r="C46" s="20" t="n"/>
      <c r="D46" s="20" t="n"/>
      <c r="E46" s="27" t="n"/>
      <c r="F46" s="19" t="n"/>
    </row>
    <row r="47">
      <c r="A47" s="17" t="n"/>
      <c r="B47" s="17" t="n"/>
      <c r="C47" s="20" t="n"/>
      <c r="D47" s="20" t="n"/>
      <c r="E47" s="27" t="n"/>
      <c r="F47" s="19" t="n"/>
    </row>
    <row r="48">
      <c r="A48" s="17" t="n"/>
      <c r="B48" s="17" t="n"/>
      <c r="C48" s="20" t="n"/>
      <c r="D48" s="20" t="n"/>
      <c r="E48" s="27" t="n"/>
      <c r="F48" s="19" t="n"/>
    </row>
    <row r="49">
      <c r="A49" s="17" t="n"/>
      <c r="B49" s="17" t="n"/>
      <c r="C49" s="20" t="n"/>
      <c r="D49" s="20" t="n"/>
      <c r="E49" s="27" t="n"/>
      <c r="F49" s="19" t="n"/>
    </row>
    <row r="50">
      <c r="A50" s="17" t="n"/>
      <c r="B50" s="17" t="n"/>
      <c r="C50" s="20" t="n"/>
      <c r="D50" s="20" t="n"/>
      <c r="E50" s="27" t="n"/>
      <c r="F50" s="19" t="n"/>
    </row>
    <row r="51">
      <c r="A51" s="17" t="n"/>
      <c r="B51" s="17" t="n"/>
      <c r="C51" s="20" t="n"/>
      <c r="D51" s="20" t="n"/>
      <c r="E51" s="27" t="n"/>
      <c r="F51" s="19" t="n"/>
    </row>
    <row r="52">
      <c r="A52" s="17" t="n"/>
      <c r="B52" s="17" t="n"/>
      <c r="C52" s="20" t="n"/>
      <c r="D52" s="20" t="n"/>
      <c r="E52" s="27" t="n"/>
      <c r="F52" s="19" t="n"/>
    </row>
    <row r="53">
      <c r="A53" s="17" t="n"/>
      <c r="B53" s="17" t="n"/>
      <c r="C53" s="20" t="n"/>
      <c r="D53" s="20" t="n"/>
      <c r="E53" s="27" t="n"/>
      <c r="F53" s="19" t="n"/>
    </row>
    <row r="54">
      <c r="A54" s="17" t="n"/>
      <c r="B54" s="17" t="n"/>
      <c r="C54" s="20" t="n"/>
      <c r="D54" s="20" t="n"/>
      <c r="E54" s="27" t="n"/>
      <c r="F54" s="19" t="n"/>
    </row>
    <row r="55">
      <c r="A55" s="17" t="n"/>
      <c r="B55" s="17" t="n"/>
      <c r="C55" s="20" t="n"/>
      <c r="D55" s="20" t="n"/>
      <c r="E55" s="27" t="n"/>
      <c r="F55" s="19" t="n"/>
    </row>
    <row r="56">
      <c r="A56" s="17" t="n"/>
      <c r="B56" s="17" t="n"/>
      <c r="C56" s="20" t="n"/>
      <c r="D56" s="20" t="n"/>
      <c r="E56" s="27" t="n"/>
      <c r="F56" s="19" t="n"/>
    </row>
    <row r="57">
      <c r="A57" s="17" t="n"/>
      <c r="B57" s="17" t="n"/>
      <c r="C57" s="20" t="n"/>
      <c r="D57" s="20" t="n"/>
      <c r="E57" s="27" t="n"/>
      <c r="F57" s="19" t="n"/>
    </row>
    <row r="58">
      <c r="A58" s="17" t="n"/>
      <c r="B58" s="17" t="n"/>
      <c r="C58" s="20" t="n"/>
      <c r="D58" s="20" t="n"/>
      <c r="E58" s="27" t="n"/>
      <c r="F58" s="19" t="n"/>
    </row>
    <row r="59">
      <c r="A59" s="17" t="n"/>
      <c r="B59" s="17" t="n"/>
      <c r="C59" s="20" t="n"/>
      <c r="D59" s="20" t="n"/>
      <c r="E59" s="27" t="n"/>
      <c r="F59" s="19" t="n"/>
    </row>
    <row r="60">
      <c r="A60" s="17" t="n"/>
      <c r="B60" s="17" t="n"/>
      <c r="C60" s="20" t="n"/>
      <c r="D60" s="20" t="n"/>
      <c r="E60" s="27" t="n"/>
      <c r="F60" s="19" t="n"/>
    </row>
    <row r="61">
      <c r="A61" s="17" t="n"/>
      <c r="B61" s="17" t="n"/>
      <c r="C61" s="20" t="n"/>
      <c r="D61" s="20" t="n"/>
      <c r="E61" s="27" t="n"/>
      <c r="F61" s="19" t="n"/>
    </row>
    <row r="62">
      <c r="A62" s="17" t="n"/>
      <c r="B62" s="17" t="n"/>
      <c r="C62" s="20" t="n"/>
      <c r="D62" s="20" t="n"/>
      <c r="E62" s="27" t="n"/>
      <c r="F62" s="19" t="n"/>
    </row>
    <row r="63">
      <c r="A63" s="17" t="n"/>
      <c r="B63" s="17" t="n"/>
      <c r="C63" s="20" t="n"/>
      <c r="D63" s="20" t="n"/>
      <c r="E63" s="27" t="n"/>
      <c r="F63" s="19" t="n"/>
    </row>
    <row r="64">
      <c r="A64" s="17" t="n"/>
      <c r="B64" s="17" t="n"/>
      <c r="C64" s="20" t="n"/>
      <c r="D64" s="20" t="n"/>
      <c r="E64" s="27" t="n"/>
      <c r="F64" s="19" t="n"/>
    </row>
    <row r="65">
      <c r="A65" s="17" t="n"/>
      <c r="B65" s="17" t="n"/>
      <c r="C65" s="20" t="n"/>
      <c r="D65" s="20" t="n"/>
      <c r="E65" s="27" t="n"/>
      <c r="F65" s="19" t="n"/>
    </row>
    <row r="66">
      <c r="A66" s="17" t="n"/>
      <c r="B66" s="17" t="n"/>
      <c r="C66" s="20" t="n"/>
      <c r="D66" s="20" t="n"/>
      <c r="E66" s="27" t="n"/>
      <c r="F66" s="19" t="n"/>
    </row>
    <row r="67">
      <c r="A67" s="17" t="n"/>
      <c r="B67" s="17" t="n"/>
      <c r="C67" s="20" t="n"/>
      <c r="D67" s="20" t="n"/>
      <c r="E67" s="27" t="n"/>
      <c r="F67" s="19" t="n"/>
    </row>
    <row r="68">
      <c r="A68" s="17" t="n"/>
      <c r="B68" s="17" t="n"/>
      <c r="C68" s="20" t="n"/>
      <c r="D68" s="20" t="n"/>
      <c r="E68" s="27" t="n"/>
      <c r="F68" s="19" t="n"/>
    </row>
    <row r="69">
      <c r="A69" s="17" t="n"/>
      <c r="B69" s="17" t="n"/>
      <c r="C69" s="20" t="n"/>
      <c r="D69" s="20" t="n"/>
      <c r="E69" s="27" t="n"/>
      <c r="F69" s="19" t="n"/>
    </row>
    <row r="70">
      <c r="A70" s="17" t="n"/>
      <c r="B70" s="17" t="n"/>
      <c r="C70" s="20" t="n"/>
      <c r="D70" s="20" t="n"/>
      <c r="E70" s="27" t="n"/>
      <c r="F70" s="19" t="n"/>
    </row>
    <row r="71">
      <c r="A71" s="17" t="n"/>
      <c r="B71" s="17" t="n"/>
      <c r="C71" s="20" t="n"/>
      <c r="D71" s="20" t="n"/>
      <c r="E71" s="27" t="n"/>
      <c r="F71" s="19" t="n"/>
    </row>
    <row r="72">
      <c r="A72" s="17" t="n"/>
      <c r="B72" s="17" t="n"/>
      <c r="C72" s="20" t="n"/>
      <c r="D72" s="20" t="n"/>
      <c r="E72" s="27" t="n"/>
      <c r="F72" s="19" t="n"/>
    </row>
    <row r="73">
      <c r="A73" s="17" t="n"/>
      <c r="B73" s="17" t="n"/>
      <c r="C73" s="20" t="n"/>
      <c r="D73" s="20" t="n"/>
      <c r="E73" s="27" t="n"/>
      <c r="F73" s="19" t="n"/>
    </row>
    <row r="74">
      <c r="A74" s="17" t="n"/>
      <c r="B74" s="17" t="n"/>
      <c r="C74" s="20" t="n"/>
      <c r="D74" s="20" t="n"/>
      <c r="E74" s="27" t="n"/>
      <c r="F74" s="19" t="n"/>
    </row>
    <row r="75">
      <c r="A75" s="17" t="n"/>
      <c r="B75" s="17" t="n"/>
      <c r="C75" s="20" t="n"/>
      <c r="D75" s="20" t="n"/>
      <c r="E75" s="27" t="n"/>
      <c r="F75" s="19" t="n"/>
    </row>
    <row r="76">
      <c r="A76" s="17" t="n"/>
      <c r="B76" s="17" t="n"/>
      <c r="C76" s="20" t="n"/>
      <c r="D76" s="20" t="n"/>
      <c r="E76" s="27" t="n"/>
      <c r="F76" s="19" t="n"/>
    </row>
    <row r="77">
      <c r="A77" s="17" t="n"/>
      <c r="B77" s="17" t="n"/>
      <c r="C77" s="20" t="n"/>
      <c r="D77" s="20" t="n"/>
      <c r="E77" s="27" t="n"/>
      <c r="F77" s="19" t="n"/>
    </row>
    <row r="78">
      <c r="A78" s="17" t="n"/>
      <c r="B78" s="17" t="n"/>
      <c r="C78" s="20" t="n"/>
      <c r="D78" s="20" t="n"/>
      <c r="E78" s="27" t="n"/>
      <c r="F78" s="19" t="n"/>
    </row>
    <row r="79">
      <c r="A79" s="17" t="n"/>
      <c r="B79" s="17" t="n"/>
      <c r="C79" s="20" t="n"/>
      <c r="D79" s="20" t="n"/>
      <c r="E79" s="27" t="n"/>
      <c r="F79" s="19" t="n"/>
    </row>
    <row r="80">
      <c r="A80" s="17" t="n"/>
      <c r="B80" s="17" t="n"/>
      <c r="C80" s="20" t="n"/>
      <c r="D80" s="20" t="n"/>
      <c r="E80" s="27" t="n"/>
      <c r="F80" s="19" t="n"/>
    </row>
    <row r="81">
      <c r="A81" s="17" t="n"/>
      <c r="B81" s="17" t="n"/>
      <c r="C81" s="20" t="n"/>
      <c r="D81" s="20" t="n"/>
      <c r="E81" s="27" t="n"/>
      <c r="F81" s="19" t="n"/>
    </row>
    <row r="82">
      <c r="A82" s="17" t="n"/>
      <c r="B82" s="17" t="n"/>
      <c r="C82" s="20" t="n"/>
      <c r="D82" s="20" t="n"/>
      <c r="E82" s="27" t="n"/>
      <c r="F82" s="19" t="n"/>
    </row>
    <row r="83">
      <c r="A83" s="17" t="n"/>
      <c r="B83" s="17" t="n"/>
      <c r="C83" s="20" t="n"/>
      <c r="D83" s="20" t="n"/>
      <c r="E83" s="27" t="n"/>
      <c r="F83" s="19" t="n"/>
    </row>
    <row r="84">
      <c r="A84" s="17" t="n"/>
      <c r="B84" s="17" t="n"/>
      <c r="C84" s="20" t="n"/>
      <c r="D84" s="20" t="n"/>
      <c r="E84" s="27" t="n"/>
      <c r="F84" s="19" t="n"/>
    </row>
    <row r="85">
      <c r="A85" s="17" t="n"/>
      <c r="B85" s="17" t="n"/>
      <c r="C85" s="20" t="n"/>
      <c r="D85" s="20" t="n"/>
      <c r="E85" s="27" t="n"/>
      <c r="F85" s="19" t="n"/>
    </row>
    <row r="86">
      <c r="A86" s="17" t="n"/>
      <c r="B86" s="17" t="n"/>
      <c r="C86" s="20" t="n"/>
      <c r="D86" s="20" t="n"/>
      <c r="E86" s="27" t="n"/>
      <c r="F86" s="19" t="n"/>
    </row>
    <row r="87">
      <c r="A87" s="17" t="n"/>
      <c r="B87" s="17" t="n"/>
      <c r="C87" s="20" t="n"/>
      <c r="D87" s="20" t="n"/>
      <c r="E87" s="27" t="n"/>
      <c r="F87" s="19" t="n"/>
    </row>
    <row r="88">
      <c r="A88" s="17" t="n"/>
      <c r="B88" s="17" t="n"/>
      <c r="C88" s="20" t="n"/>
      <c r="D88" s="20" t="n"/>
      <c r="E88" s="27" t="n"/>
      <c r="F88" s="19" t="n"/>
    </row>
    <row r="89">
      <c r="A89" s="17" t="n"/>
      <c r="B89" s="17" t="n"/>
      <c r="C89" s="20" t="n"/>
      <c r="D89" s="20" t="n"/>
      <c r="E89" s="27" t="n"/>
      <c r="F89" s="19" t="n"/>
    </row>
    <row r="90">
      <c r="A90" s="17" t="n"/>
      <c r="B90" s="17" t="n"/>
      <c r="C90" s="20" t="n"/>
      <c r="D90" s="20" t="n"/>
      <c r="E90" s="27" t="n"/>
      <c r="F90" s="19" t="n"/>
    </row>
    <row r="91">
      <c r="A91" s="17" t="n"/>
      <c r="B91" s="17" t="n"/>
      <c r="C91" s="20" t="n"/>
      <c r="D91" s="20" t="n"/>
      <c r="E91" s="27" t="n"/>
      <c r="F91" s="19" t="n"/>
    </row>
    <row r="92">
      <c r="A92" s="17" t="n"/>
      <c r="B92" s="17" t="n"/>
      <c r="C92" s="20" t="n"/>
      <c r="D92" s="20" t="n"/>
      <c r="E92" s="27" t="n"/>
      <c r="F92" s="19" t="n"/>
    </row>
    <row r="93">
      <c r="A93" s="17" t="n"/>
      <c r="B93" s="17" t="n"/>
      <c r="C93" s="20" t="n"/>
      <c r="D93" s="20" t="n"/>
      <c r="E93" s="27" t="n"/>
      <c r="F93" s="19" t="n"/>
    </row>
    <row r="94">
      <c r="A94" s="17" t="n"/>
      <c r="B94" s="17" t="n"/>
      <c r="C94" s="20" t="n"/>
      <c r="D94" s="20" t="n"/>
      <c r="E94" s="27" t="n"/>
      <c r="F94" s="19" t="n"/>
    </row>
    <row r="95">
      <c r="A95" s="17" t="n"/>
      <c r="B95" s="17" t="n"/>
      <c r="C95" s="20" t="n"/>
      <c r="D95" s="20" t="n"/>
      <c r="E95" s="27" t="n"/>
      <c r="F95" s="19" t="n"/>
    </row>
    <row r="96">
      <c r="A96" s="17" t="n"/>
      <c r="B96" s="17" t="n"/>
      <c r="C96" s="20" t="n"/>
      <c r="D96" s="20" t="n"/>
      <c r="E96" s="27" t="n"/>
      <c r="F96" s="19" t="n"/>
    </row>
    <row r="97">
      <c r="A97" s="17" t="n"/>
      <c r="B97" s="17" t="n"/>
      <c r="C97" s="20" t="n"/>
      <c r="D97" s="20" t="n"/>
      <c r="E97" s="27" t="n"/>
      <c r="F97" s="19" t="n"/>
    </row>
    <row r="98">
      <c r="A98" s="17" t="n"/>
      <c r="B98" s="17" t="n"/>
      <c r="C98" s="20" t="n"/>
      <c r="D98" s="20" t="n"/>
      <c r="E98" s="27" t="n"/>
      <c r="F98" s="19" t="n"/>
    </row>
    <row r="99">
      <c r="A99" s="17" t="n"/>
      <c r="B99" s="17" t="n"/>
      <c r="C99" s="20" t="n"/>
      <c r="D99" s="20" t="n"/>
      <c r="E99" s="27" t="n"/>
      <c r="F99" s="19" t="n"/>
    </row>
    <row r="100">
      <c r="A100" s="17" t="n"/>
      <c r="B100" s="17" t="n"/>
      <c r="C100" s="20" t="n"/>
      <c r="D100" s="20" t="n"/>
      <c r="E100" s="27" t="n"/>
      <c r="F100" s="19" t="n"/>
    </row>
    <row r="101">
      <c r="A101" s="17" t="n"/>
      <c r="B101" s="17" t="n"/>
      <c r="C101" s="20" t="n"/>
      <c r="D101" s="20" t="n"/>
      <c r="E101" s="27" t="n"/>
      <c r="F101" s="19" t="n"/>
    </row>
    <row r="102">
      <c r="A102" s="17" t="n"/>
      <c r="B102" s="17" t="n"/>
      <c r="C102" s="20" t="n"/>
      <c r="D102" s="20" t="n"/>
      <c r="E102" s="27" t="n"/>
      <c r="F102" s="19" t="n"/>
    </row>
    <row r="103">
      <c r="A103" s="17" t="n"/>
      <c r="B103" s="17" t="n"/>
      <c r="C103" s="20" t="n"/>
      <c r="D103" s="20" t="n"/>
      <c r="E103" s="27" t="n"/>
      <c r="F103" s="19" t="n"/>
    </row>
    <row r="104">
      <c r="A104" s="17" t="n"/>
      <c r="B104" s="17" t="n"/>
      <c r="C104" s="20" t="n"/>
      <c r="D104" s="20" t="n"/>
      <c r="E104" s="27" t="n"/>
      <c r="F104" s="19" t="n"/>
    </row>
  </sheetData>
  <autoFilter ref="A4:F104"/>
  <mergeCells count="1">
    <mergeCell ref="A1:F1"/>
  </mergeCells>
  <conditionalFormatting sqref="F5:F104">
    <cfRule type="expression" priority="1" dxfId="1" stopIfTrue="1">
      <formula>$F5="Ativo"</formula>
    </cfRule>
    <cfRule type="expression" priority="2" dxfId="0" stopIfTrue="1">
      <formula>$F5="Inativo"</formula>
    </cfRule>
  </conditionalFormatting>
  <dataValidations count="4">
    <dataValidation sqref="C5:C104" showDropDown="0" showInputMessage="0" showErrorMessage="1" allowBlank="0" errorTitle="Duração inválida" error="Confira o limite de duração na aba Parâmetros." type="whole" operator="between">
      <formula1>5</formula1>
      <formula2>'Parâmetros'!$B$8</formula2>
    </dataValidation>
    <dataValidation sqref="D5:D104" showDropDown="0" showInputMessage="0" showErrorMessage="1" allowBlank="0" errorTitle="Intervalo inválido" error="Confira o limite de intervalo na aba Parâmetros." type="whole" operator="between">
      <formula1>0</formula1>
      <formula2>'Parâmetros'!$B$9</formula2>
    </dataValidation>
    <dataValidation sqref="E5:E104" showDropDown="0" showInputMessage="0" showErrorMessage="1" allowBlank="0" errorTitle="Valor inválido" error="Confira o limite de valor na aba Parâmetros." type="decimal" operator="between">
      <formula1>0</formula1>
      <formula2>'Parâmetros'!$B$13</formula2>
    </dataValidation>
    <dataValidation sqref="F5:F104" showDropDown="0" showInputMessage="0" showErrorMessage="1" allowBlank="0" errorTitle="Status inválido" error="Escolha Ativo ou Inativo." type="list">
      <formula1>"Ativo,Inativo"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63D5C"/>
    <outlinePr summaryBelow="1" summaryRight="1"/>
    <pageSetUpPr/>
  </sheetPr>
  <dimension ref="A1:H104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3" customWidth="1" min="3" max="3"/>
    <col width="20" customWidth="1" min="4" max="4"/>
    <col width="26" customWidth="1" min="5" max="5"/>
    <col width="18" customWidth="1" min="6" max="6"/>
    <col width="18" customWidth="1" min="7" max="7"/>
    <col width="14" customWidth="1" min="8" max="8"/>
  </cols>
  <sheetData>
    <row r="1" ht="28" customHeight="1">
      <c r="A1" s="1" t="inlineStr">
        <is>
          <t>Parâmetros e profissionais fictícios</t>
        </is>
      </c>
      <c r="B1" s="33" t="n"/>
      <c r="C1" s="33" t="n"/>
      <c r="D1" s="33" t="n"/>
      <c r="E1" s="33" t="n"/>
      <c r="F1" s="33" t="n"/>
      <c r="G1" s="33" t="n"/>
      <c r="H1" s="34" t="n"/>
    </row>
    <row r="2">
      <c r="A2" s="16" t="inlineStr">
        <is>
          <t>Ajuste as premissas em rosa e confira os limites antes do planejamento.</t>
        </is>
      </c>
    </row>
    <row r="3"/>
    <row r="4" ht="30" customHeight="1">
      <c r="A4" s="9" t="inlineStr">
        <is>
          <t>Premissa</t>
        </is>
      </c>
      <c r="B4" s="9" t="inlineStr">
        <is>
          <t>Valor</t>
        </is>
      </c>
      <c r="D4" s="9" t="inlineStr">
        <is>
          <t>Código profissional</t>
        </is>
      </c>
      <c r="E4" s="9" t="inlineStr">
        <is>
          <t>Profissional fictício</t>
        </is>
      </c>
      <c r="F4" s="9" t="inlineStr">
        <is>
          <t>Horas padrão/dia</t>
        </is>
      </c>
      <c r="G4" s="9" t="inlineStr">
        <is>
          <t>Dias padrão/mês</t>
        </is>
      </c>
      <c r="H4" s="9" t="inlineStr">
        <is>
          <t>Status</t>
        </is>
      </c>
    </row>
    <row r="5">
      <c r="A5" s="10" t="inlineStr">
        <is>
          <t>Dias máximos no mês</t>
        </is>
      </c>
      <c r="B5" s="28" t="n">
        <v>31</v>
      </c>
      <c r="D5" s="17" t="inlineStr">
        <is>
          <t>PF001</t>
        </is>
      </c>
      <c r="E5" s="17" t="inlineStr">
        <is>
          <t>Profissional Aurora</t>
        </is>
      </c>
      <c r="F5" s="21" t="n">
        <v>8</v>
      </c>
      <c r="G5" s="20" t="n">
        <v>22</v>
      </c>
      <c r="H5" s="19" t="inlineStr">
        <is>
          <t>Ativo</t>
        </is>
      </c>
    </row>
    <row r="6">
      <c r="A6" s="12" t="inlineStr">
        <is>
          <t>Horas máximas por dia</t>
        </is>
      </c>
      <c r="B6" s="29" t="n">
        <v>12</v>
      </c>
      <c r="D6" s="17" t="inlineStr">
        <is>
          <t>PF002</t>
        </is>
      </c>
      <c r="E6" s="17" t="inlineStr">
        <is>
          <t>Profissional Brisa</t>
        </is>
      </c>
      <c r="F6" s="21" t="n">
        <v>8</v>
      </c>
      <c r="G6" s="20" t="n">
        <v>24</v>
      </c>
      <c r="H6" s="19" t="inlineStr">
        <is>
          <t>Ativo</t>
        </is>
      </c>
    </row>
    <row r="7">
      <c r="A7" s="10" t="inlineStr">
        <is>
          <t>Ocupação máxima</t>
        </is>
      </c>
      <c r="B7" s="36" t="n">
        <v>1</v>
      </c>
      <c r="D7" s="17" t="inlineStr">
        <is>
          <t>PF003</t>
        </is>
      </c>
      <c r="E7" s="17" t="inlineStr">
        <is>
          <t>Profissional Canto</t>
        </is>
      </c>
      <c r="F7" s="21" t="n">
        <v>7.5</v>
      </c>
      <c r="G7" s="20" t="n">
        <v>22</v>
      </c>
      <c r="H7" s="19" t="inlineStr">
        <is>
          <t>Ativo</t>
        </is>
      </c>
    </row>
    <row r="8">
      <c r="A8" s="12" t="inlineStr">
        <is>
          <t>Duração máxima (min)</t>
        </is>
      </c>
      <c r="B8" s="28" t="n">
        <v>480</v>
      </c>
      <c r="D8" s="17" t="inlineStr">
        <is>
          <t>PF004</t>
        </is>
      </c>
      <c r="E8" s="17" t="inlineStr">
        <is>
          <t>Profissional Dália</t>
        </is>
      </c>
      <c r="F8" s="21" t="n">
        <v>8</v>
      </c>
      <c r="G8" s="20" t="n">
        <v>20</v>
      </c>
      <c r="H8" s="19" t="inlineStr">
        <is>
          <t>Ativo</t>
        </is>
      </c>
    </row>
    <row r="9">
      <c r="A9" s="10" t="inlineStr">
        <is>
          <t>Intervalo máximo (min)</t>
        </is>
      </c>
      <c r="B9" s="28" t="n">
        <v>120</v>
      </c>
      <c r="D9" s="17" t="inlineStr">
        <is>
          <t>PF005</t>
        </is>
      </c>
      <c r="E9" s="17" t="inlineStr">
        <is>
          <t>Profissional Encanto</t>
        </is>
      </c>
      <c r="F9" s="21" t="n">
        <v>8</v>
      </c>
      <c r="G9" s="20" t="n">
        <v>24</v>
      </c>
      <c r="H9" s="19" t="inlineStr">
        <is>
          <t>Ativo</t>
        </is>
      </c>
    </row>
    <row r="10">
      <c r="A10" s="12" t="inlineStr">
        <is>
          <t>Data mínima de planejamento</t>
        </is>
      </c>
      <c r="B10" s="31" t="n">
        <v>45658</v>
      </c>
      <c r="D10" s="17" t="inlineStr">
        <is>
          <t>PF006</t>
        </is>
      </c>
      <c r="E10" s="17" t="inlineStr">
        <is>
          <t>Profissional Flor</t>
        </is>
      </c>
      <c r="F10" s="21" t="n">
        <v>7</v>
      </c>
      <c r="G10" s="20" t="n">
        <v>23</v>
      </c>
      <c r="H10" s="19" t="inlineStr">
        <is>
          <t>Ativo</t>
        </is>
      </c>
    </row>
    <row r="11">
      <c r="A11" s="10" t="inlineStr">
        <is>
          <t>Mês de análise</t>
        </is>
      </c>
      <c r="B11" s="31" t="n">
        <v>46266</v>
      </c>
      <c r="D11" s="17" t="inlineStr">
        <is>
          <t>PF007</t>
        </is>
      </c>
      <c r="E11" s="17" t="inlineStr">
        <is>
          <t>Profissional Girassol</t>
        </is>
      </c>
      <c r="F11" s="21" t="n">
        <v>6</v>
      </c>
      <c r="G11" s="20" t="n">
        <v>20</v>
      </c>
      <c r="H11" s="19" t="inlineStr">
        <is>
          <t>Ativo</t>
        </is>
      </c>
    </row>
    <row r="12">
      <c r="A12" s="12" t="inlineStr">
        <is>
          <t>Data máxima de planejamento</t>
        </is>
      </c>
      <c r="B12" s="31" t="n">
        <v>47118</v>
      </c>
      <c r="D12" s="17" t="inlineStr">
        <is>
          <t>PF008</t>
        </is>
      </c>
      <c r="E12" s="17" t="inlineStr">
        <is>
          <t>Profissional Horizonte</t>
        </is>
      </c>
      <c r="F12" s="21" t="n">
        <v>8</v>
      </c>
      <c r="G12" s="20" t="n">
        <v>22</v>
      </c>
      <c r="H12" s="19" t="inlineStr">
        <is>
          <t>Ativo</t>
        </is>
      </c>
    </row>
    <row r="13">
      <c r="A13" s="10" t="inlineStr">
        <is>
          <t>Valor de referência máximo</t>
        </is>
      </c>
      <c r="B13" s="32" t="n">
        <v>5000</v>
      </c>
      <c r="D13" s="17" t="inlineStr">
        <is>
          <t>PF009</t>
        </is>
      </c>
      <c r="E13" s="17" t="inlineStr">
        <is>
          <t>Profissional Íris</t>
        </is>
      </c>
      <c r="F13" s="21" t="n">
        <v>8</v>
      </c>
      <c r="G13" s="20" t="n">
        <v>22</v>
      </c>
      <c r="H13" s="19" t="inlineStr">
        <is>
          <t>Ativo</t>
        </is>
      </c>
    </row>
    <row r="14">
      <c r="D14" s="17" t="inlineStr">
        <is>
          <t>PF010</t>
        </is>
      </c>
      <c r="E14" s="17" t="inlineStr">
        <is>
          <t>Profissional Jardim</t>
        </is>
      </c>
      <c r="F14" s="21" t="n">
        <v>6</v>
      </c>
      <c r="G14" s="20" t="n">
        <v>20</v>
      </c>
      <c r="H14" s="19" t="inlineStr">
        <is>
          <t>Ativo</t>
        </is>
      </c>
    </row>
    <row r="15">
      <c r="D15" s="17" t="n"/>
      <c r="E15" s="17" t="n"/>
      <c r="F15" s="21" t="n"/>
      <c r="G15" s="20" t="n"/>
      <c r="H15" s="19" t="n"/>
    </row>
    <row r="16">
      <c r="D16" s="17" t="n"/>
      <c r="E16" s="17" t="n"/>
      <c r="F16" s="21" t="n"/>
      <c r="G16" s="20" t="n"/>
      <c r="H16" s="19" t="n"/>
    </row>
    <row r="17">
      <c r="D17" s="17" t="n"/>
      <c r="E17" s="17" t="n"/>
      <c r="F17" s="21" t="n"/>
      <c r="G17" s="20" t="n"/>
      <c r="H17" s="19" t="n"/>
    </row>
    <row r="18">
      <c r="D18" s="17" t="n"/>
      <c r="E18" s="17" t="n"/>
      <c r="F18" s="21" t="n"/>
      <c r="G18" s="20" t="n"/>
      <c r="H18" s="19" t="n"/>
    </row>
    <row r="19">
      <c r="D19" s="17" t="n"/>
      <c r="E19" s="17" t="n"/>
      <c r="F19" s="21" t="n"/>
      <c r="G19" s="20" t="n"/>
      <c r="H19" s="19" t="n"/>
    </row>
    <row r="20">
      <c r="D20" s="17" t="n"/>
      <c r="E20" s="17" t="n"/>
      <c r="F20" s="21" t="n"/>
      <c r="G20" s="20" t="n"/>
      <c r="H20" s="19" t="n"/>
    </row>
    <row r="21">
      <c r="D21" s="17" t="n"/>
      <c r="E21" s="17" t="n"/>
      <c r="F21" s="21" t="n"/>
      <c r="G21" s="20" t="n"/>
      <c r="H21" s="19" t="n"/>
    </row>
    <row r="22">
      <c r="D22" s="17" t="n"/>
      <c r="E22" s="17" t="n"/>
      <c r="F22" s="21" t="n"/>
      <c r="G22" s="20" t="n"/>
      <c r="H22" s="19" t="n"/>
    </row>
    <row r="23">
      <c r="D23" s="17" t="n"/>
      <c r="E23" s="17" t="n"/>
      <c r="F23" s="21" t="n"/>
      <c r="G23" s="20" t="n"/>
      <c r="H23" s="19" t="n"/>
    </row>
    <row r="24">
      <c r="D24" s="17" t="n"/>
      <c r="E24" s="17" t="n"/>
      <c r="F24" s="21" t="n"/>
      <c r="G24" s="20" t="n"/>
      <c r="H24" s="19" t="n"/>
    </row>
    <row r="25">
      <c r="D25" s="17" t="n"/>
      <c r="E25" s="17" t="n"/>
      <c r="F25" s="21" t="n"/>
      <c r="G25" s="20" t="n"/>
      <c r="H25" s="19" t="n"/>
    </row>
    <row r="26">
      <c r="D26" s="17" t="n"/>
      <c r="E26" s="17" t="n"/>
      <c r="F26" s="21" t="n"/>
      <c r="G26" s="20" t="n"/>
      <c r="H26" s="19" t="n"/>
    </row>
    <row r="27">
      <c r="D27" s="17" t="n"/>
      <c r="E27" s="17" t="n"/>
      <c r="F27" s="21" t="n"/>
      <c r="G27" s="20" t="n"/>
      <c r="H27" s="19" t="n"/>
    </row>
    <row r="28">
      <c r="D28" s="17" t="n"/>
      <c r="E28" s="17" t="n"/>
      <c r="F28" s="21" t="n"/>
      <c r="G28" s="20" t="n"/>
      <c r="H28" s="19" t="n"/>
    </row>
    <row r="29">
      <c r="D29" s="17" t="n"/>
      <c r="E29" s="17" t="n"/>
      <c r="F29" s="21" t="n"/>
      <c r="G29" s="20" t="n"/>
      <c r="H29" s="19" t="n"/>
    </row>
    <row r="30">
      <c r="D30" s="17" t="n"/>
      <c r="E30" s="17" t="n"/>
      <c r="F30" s="21" t="n"/>
      <c r="G30" s="20" t="n"/>
      <c r="H30" s="19" t="n"/>
    </row>
    <row r="31">
      <c r="D31" s="17" t="n"/>
      <c r="E31" s="17" t="n"/>
      <c r="F31" s="21" t="n"/>
      <c r="G31" s="20" t="n"/>
      <c r="H31" s="19" t="n"/>
    </row>
    <row r="32">
      <c r="D32" s="17" t="n"/>
      <c r="E32" s="17" t="n"/>
      <c r="F32" s="21" t="n"/>
      <c r="G32" s="20" t="n"/>
      <c r="H32" s="19" t="n"/>
    </row>
    <row r="33">
      <c r="D33" s="17" t="n"/>
      <c r="E33" s="17" t="n"/>
      <c r="F33" s="21" t="n"/>
      <c r="G33" s="20" t="n"/>
      <c r="H33" s="19" t="n"/>
    </row>
    <row r="34">
      <c r="D34" s="17" t="n"/>
      <c r="E34" s="17" t="n"/>
      <c r="F34" s="21" t="n"/>
      <c r="G34" s="20" t="n"/>
      <c r="H34" s="19" t="n"/>
    </row>
    <row r="35">
      <c r="D35" s="17" t="n"/>
      <c r="E35" s="17" t="n"/>
      <c r="F35" s="21" t="n"/>
      <c r="G35" s="20" t="n"/>
      <c r="H35" s="19" t="n"/>
    </row>
    <row r="36">
      <c r="D36" s="17" t="n"/>
      <c r="E36" s="17" t="n"/>
      <c r="F36" s="21" t="n"/>
      <c r="G36" s="20" t="n"/>
      <c r="H36" s="19" t="n"/>
    </row>
    <row r="37">
      <c r="D37" s="17" t="n"/>
      <c r="E37" s="17" t="n"/>
      <c r="F37" s="21" t="n"/>
      <c r="G37" s="20" t="n"/>
      <c r="H37" s="19" t="n"/>
    </row>
    <row r="38">
      <c r="D38" s="17" t="n"/>
      <c r="E38" s="17" t="n"/>
      <c r="F38" s="21" t="n"/>
      <c r="G38" s="20" t="n"/>
      <c r="H38" s="19" t="n"/>
    </row>
    <row r="39">
      <c r="D39" s="17" t="n"/>
      <c r="E39" s="17" t="n"/>
      <c r="F39" s="21" t="n"/>
      <c r="G39" s="20" t="n"/>
      <c r="H39" s="19" t="n"/>
    </row>
    <row r="40">
      <c r="D40" s="17" t="n"/>
      <c r="E40" s="17" t="n"/>
      <c r="F40" s="21" t="n"/>
      <c r="G40" s="20" t="n"/>
      <c r="H40" s="19" t="n"/>
    </row>
    <row r="41">
      <c r="D41" s="17" t="n"/>
      <c r="E41" s="17" t="n"/>
      <c r="F41" s="21" t="n"/>
      <c r="G41" s="20" t="n"/>
      <c r="H41" s="19" t="n"/>
    </row>
    <row r="42">
      <c r="D42" s="17" t="n"/>
      <c r="E42" s="17" t="n"/>
      <c r="F42" s="21" t="n"/>
      <c r="G42" s="20" t="n"/>
      <c r="H42" s="19" t="n"/>
    </row>
    <row r="43">
      <c r="D43" s="17" t="n"/>
      <c r="E43" s="17" t="n"/>
      <c r="F43" s="21" t="n"/>
      <c r="G43" s="20" t="n"/>
      <c r="H43" s="19" t="n"/>
    </row>
    <row r="44">
      <c r="D44" s="17" t="n"/>
      <c r="E44" s="17" t="n"/>
      <c r="F44" s="21" t="n"/>
      <c r="G44" s="20" t="n"/>
      <c r="H44" s="19" t="n"/>
    </row>
    <row r="45">
      <c r="D45" s="17" t="n"/>
      <c r="E45" s="17" t="n"/>
      <c r="F45" s="21" t="n"/>
      <c r="G45" s="20" t="n"/>
      <c r="H45" s="19" t="n"/>
    </row>
    <row r="46">
      <c r="D46" s="17" t="n"/>
      <c r="E46" s="17" t="n"/>
      <c r="F46" s="21" t="n"/>
      <c r="G46" s="20" t="n"/>
      <c r="H46" s="19" t="n"/>
    </row>
    <row r="47">
      <c r="D47" s="17" t="n"/>
      <c r="E47" s="17" t="n"/>
      <c r="F47" s="21" t="n"/>
      <c r="G47" s="20" t="n"/>
      <c r="H47" s="19" t="n"/>
    </row>
    <row r="48">
      <c r="D48" s="17" t="n"/>
      <c r="E48" s="17" t="n"/>
      <c r="F48" s="21" t="n"/>
      <c r="G48" s="20" t="n"/>
      <c r="H48" s="19" t="n"/>
    </row>
    <row r="49">
      <c r="D49" s="17" t="n"/>
      <c r="E49" s="17" t="n"/>
      <c r="F49" s="21" t="n"/>
      <c r="G49" s="20" t="n"/>
      <c r="H49" s="19" t="n"/>
    </row>
    <row r="50">
      <c r="D50" s="17" t="n"/>
      <c r="E50" s="17" t="n"/>
      <c r="F50" s="21" t="n"/>
      <c r="G50" s="20" t="n"/>
      <c r="H50" s="19" t="n"/>
    </row>
    <row r="51">
      <c r="D51" s="17" t="n"/>
      <c r="E51" s="17" t="n"/>
      <c r="F51" s="21" t="n"/>
      <c r="G51" s="20" t="n"/>
      <c r="H51" s="19" t="n"/>
    </row>
    <row r="52">
      <c r="D52" s="17" t="n"/>
      <c r="E52" s="17" t="n"/>
      <c r="F52" s="21" t="n"/>
      <c r="G52" s="20" t="n"/>
      <c r="H52" s="19" t="n"/>
    </row>
    <row r="53">
      <c r="D53" s="17" t="n"/>
      <c r="E53" s="17" t="n"/>
      <c r="F53" s="21" t="n"/>
      <c r="G53" s="20" t="n"/>
      <c r="H53" s="19" t="n"/>
    </row>
    <row r="54">
      <c r="D54" s="17" t="n"/>
      <c r="E54" s="17" t="n"/>
      <c r="F54" s="21" t="n"/>
      <c r="G54" s="20" t="n"/>
      <c r="H54" s="19" t="n"/>
    </row>
    <row r="55">
      <c r="D55" s="17" t="n"/>
      <c r="E55" s="17" t="n"/>
      <c r="F55" s="21" t="n"/>
      <c r="G55" s="20" t="n"/>
      <c r="H55" s="19" t="n"/>
    </row>
    <row r="56">
      <c r="D56" s="17" t="n"/>
      <c r="E56" s="17" t="n"/>
      <c r="F56" s="21" t="n"/>
      <c r="G56" s="20" t="n"/>
      <c r="H56" s="19" t="n"/>
    </row>
    <row r="57">
      <c r="D57" s="17" t="n"/>
      <c r="E57" s="17" t="n"/>
      <c r="F57" s="21" t="n"/>
      <c r="G57" s="20" t="n"/>
      <c r="H57" s="19" t="n"/>
    </row>
    <row r="58">
      <c r="D58" s="17" t="n"/>
      <c r="E58" s="17" t="n"/>
      <c r="F58" s="21" t="n"/>
      <c r="G58" s="20" t="n"/>
      <c r="H58" s="19" t="n"/>
    </row>
    <row r="59">
      <c r="D59" s="17" t="n"/>
      <c r="E59" s="17" t="n"/>
      <c r="F59" s="21" t="n"/>
      <c r="G59" s="20" t="n"/>
      <c r="H59" s="19" t="n"/>
    </row>
    <row r="60">
      <c r="D60" s="17" t="n"/>
      <c r="E60" s="17" t="n"/>
      <c r="F60" s="21" t="n"/>
      <c r="G60" s="20" t="n"/>
      <c r="H60" s="19" t="n"/>
    </row>
    <row r="61">
      <c r="D61" s="17" t="n"/>
      <c r="E61" s="17" t="n"/>
      <c r="F61" s="21" t="n"/>
      <c r="G61" s="20" t="n"/>
      <c r="H61" s="19" t="n"/>
    </row>
    <row r="62">
      <c r="D62" s="17" t="n"/>
      <c r="E62" s="17" t="n"/>
      <c r="F62" s="21" t="n"/>
      <c r="G62" s="20" t="n"/>
      <c r="H62" s="19" t="n"/>
    </row>
    <row r="63">
      <c r="D63" s="17" t="n"/>
      <c r="E63" s="17" t="n"/>
      <c r="F63" s="21" t="n"/>
      <c r="G63" s="20" t="n"/>
      <c r="H63" s="19" t="n"/>
    </row>
    <row r="64">
      <c r="D64" s="17" t="n"/>
      <c r="E64" s="17" t="n"/>
      <c r="F64" s="21" t="n"/>
      <c r="G64" s="20" t="n"/>
      <c r="H64" s="19" t="n"/>
    </row>
    <row r="65">
      <c r="D65" s="17" t="n"/>
      <c r="E65" s="17" t="n"/>
      <c r="F65" s="21" t="n"/>
      <c r="G65" s="20" t="n"/>
      <c r="H65" s="19" t="n"/>
    </row>
    <row r="66">
      <c r="D66" s="17" t="n"/>
      <c r="E66" s="17" t="n"/>
      <c r="F66" s="21" t="n"/>
      <c r="G66" s="20" t="n"/>
      <c r="H66" s="19" t="n"/>
    </row>
    <row r="67">
      <c r="D67" s="17" t="n"/>
      <c r="E67" s="17" t="n"/>
      <c r="F67" s="21" t="n"/>
      <c r="G67" s="20" t="n"/>
      <c r="H67" s="19" t="n"/>
    </row>
    <row r="68">
      <c r="D68" s="17" t="n"/>
      <c r="E68" s="17" t="n"/>
      <c r="F68" s="21" t="n"/>
      <c r="G68" s="20" t="n"/>
      <c r="H68" s="19" t="n"/>
    </row>
    <row r="69">
      <c r="D69" s="17" t="n"/>
      <c r="E69" s="17" t="n"/>
      <c r="F69" s="21" t="n"/>
      <c r="G69" s="20" t="n"/>
      <c r="H69" s="19" t="n"/>
    </row>
    <row r="70">
      <c r="D70" s="17" t="n"/>
      <c r="E70" s="17" t="n"/>
      <c r="F70" s="21" t="n"/>
      <c r="G70" s="20" t="n"/>
      <c r="H70" s="19" t="n"/>
    </row>
    <row r="71">
      <c r="D71" s="17" t="n"/>
      <c r="E71" s="17" t="n"/>
      <c r="F71" s="21" t="n"/>
      <c r="G71" s="20" t="n"/>
      <c r="H71" s="19" t="n"/>
    </row>
    <row r="72">
      <c r="D72" s="17" t="n"/>
      <c r="E72" s="17" t="n"/>
      <c r="F72" s="21" t="n"/>
      <c r="G72" s="20" t="n"/>
      <c r="H72" s="19" t="n"/>
    </row>
    <row r="73">
      <c r="D73" s="17" t="n"/>
      <c r="E73" s="17" t="n"/>
      <c r="F73" s="21" t="n"/>
      <c r="G73" s="20" t="n"/>
      <c r="H73" s="19" t="n"/>
    </row>
    <row r="74">
      <c r="D74" s="17" t="n"/>
      <c r="E74" s="17" t="n"/>
      <c r="F74" s="21" t="n"/>
      <c r="G74" s="20" t="n"/>
      <c r="H74" s="19" t="n"/>
    </row>
    <row r="75">
      <c r="D75" s="17" t="n"/>
      <c r="E75" s="17" t="n"/>
      <c r="F75" s="21" t="n"/>
      <c r="G75" s="20" t="n"/>
      <c r="H75" s="19" t="n"/>
    </row>
    <row r="76">
      <c r="D76" s="17" t="n"/>
      <c r="E76" s="17" t="n"/>
      <c r="F76" s="21" t="n"/>
      <c r="G76" s="20" t="n"/>
      <c r="H76" s="19" t="n"/>
    </row>
    <row r="77">
      <c r="D77" s="17" t="n"/>
      <c r="E77" s="17" t="n"/>
      <c r="F77" s="21" t="n"/>
      <c r="G77" s="20" t="n"/>
      <c r="H77" s="19" t="n"/>
    </row>
    <row r="78">
      <c r="D78" s="17" t="n"/>
      <c r="E78" s="17" t="n"/>
      <c r="F78" s="21" t="n"/>
      <c r="G78" s="20" t="n"/>
      <c r="H78" s="19" t="n"/>
    </row>
    <row r="79">
      <c r="D79" s="17" t="n"/>
      <c r="E79" s="17" t="n"/>
      <c r="F79" s="21" t="n"/>
      <c r="G79" s="20" t="n"/>
      <c r="H79" s="19" t="n"/>
    </row>
    <row r="80">
      <c r="D80" s="17" t="n"/>
      <c r="E80" s="17" t="n"/>
      <c r="F80" s="21" t="n"/>
      <c r="G80" s="20" t="n"/>
      <c r="H80" s="19" t="n"/>
    </row>
    <row r="81">
      <c r="D81" s="17" t="n"/>
      <c r="E81" s="17" t="n"/>
      <c r="F81" s="21" t="n"/>
      <c r="G81" s="20" t="n"/>
      <c r="H81" s="19" t="n"/>
    </row>
    <row r="82">
      <c r="D82" s="17" t="n"/>
      <c r="E82" s="17" t="n"/>
      <c r="F82" s="21" t="n"/>
      <c r="G82" s="20" t="n"/>
      <c r="H82" s="19" t="n"/>
    </row>
    <row r="83">
      <c r="D83" s="17" t="n"/>
      <c r="E83" s="17" t="n"/>
      <c r="F83" s="21" t="n"/>
      <c r="G83" s="20" t="n"/>
      <c r="H83" s="19" t="n"/>
    </row>
    <row r="84">
      <c r="D84" s="17" t="n"/>
      <c r="E84" s="17" t="n"/>
      <c r="F84" s="21" t="n"/>
      <c r="G84" s="20" t="n"/>
      <c r="H84" s="19" t="n"/>
    </row>
    <row r="85">
      <c r="D85" s="17" t="n"/>
      <c r="E85" s="17" t="n"/>
      <c r="F85" s="21" t="n"/>
      <c r="G85" s="20" t="n"/>
      <c r="H85" s="19" t="n"/>
    </row>
    <row r="86">
      <c r="D86" s="17" t="n"/>
      <c r="E86" s="17" t="n"/>
      <c r="F86" s="21" t="n"/>
      <c r="G86" s="20" t="n"/>
      <c r="H86" s="19" t="n"/>
    </row>
    <row r="87">
      <c r="D87" s="17" t="n"/>
      <c r="E87" s="17" t="n"/>
      <c r="F87" s="21" t="n"/>
      <c r="G87" s="20" t="n"/>
      <c r="H87" s="19" t="n"/>
    </row>
    <row r="88">
      <c r="D88" s="17" t="n"/>
      <c r="E88" s="17" t="n"/>
      <c r="F88" s="21" t="n"/>
      <c r="G88" s="20" t="n"/>
      <c r="H88" s="19" t="n"/>
    </row>
    <row r="89">
      <c r="D89" s="17" t="n"/>
      <c r="E89" s="17" t="n"/>
      <c r="F89" s="21" t="n"/>
      <c r="G89" s="20" t="n"/>
      <c r="H89" s="19" t="n"/>
    </row>
    <row r="90">
      <c r="D90" s="17" t="n"/>
      <c r="E90" s="17" t="n"/>
      <c r="F90" s="21" t="n"/>
      <c r="G90" s="20" t="n"/>
      <c r="H90" s="19" t="n"/>
    </row>
    <row r="91">
      <c r="D91" s="17" t="n"/>
      <c r="E91" s="17" t="n"/>
      <c r="F91" s="21" t="n"/>
      <c r="G91" s="20" t="n"/>
      <c r="H91" s="19" t="n"/>
    </row>
    <row r="92">
      <c r="D92" s="17" t="n"/>
      <c r="E92" s="17" t="n"/>
      <c r="F92" s="21" t="n"/>
      <c r="G92" s="20" t="n"/>
      <c r="H92" s="19" t="n"/>
    </row>
    <row r="93">
      <c r="D93" s="17" t="n"/>
      <c r="E93" s="17" t="n"/>
      <c r="F93" s="21" t="n"/>
      <c r="G93" s="20" t="n"/>
      <c r="H93" s="19" t="n"/>
    </row>
    <row r="94">
      <c r="D94" s="17" t="n"/>
      <c r="E94" s="17" t="n"/>
      <c r="F94" s="21" t="n"/>
      <c r="G94" s="20" t="n"/>
      <c r="H94" s="19" t="n"/>
    </row>
    <row r="95">
      <c r="D95" s="17" t="n"/>
      <c r="E95" s="17" t="n"/>
      <c r="F95" s="21" t="n"/>
      <c r="G95" s="20" t="n"/>
      <c r="H95" s="19" t="n"/>
    </row>
    <row r="96">
      <c r="D96" s="17" t="n"/>
      <c r="E96" s="17" t="n"/>
      <c r="F96" s="21" t="n"/>
      <c r="G96" s="20" t="n"/>
      <c r="H96" s="19" t="n"/>
    </row>
    <row r="97">
      <c r="D97" s="17" t="n"/>
      <c r="E97" s="17" t="n"/>
      <c r="F97" s="21" t="n"/>
      <c r="G97" s="20" t="n"/>
      <c r="H97" s="19" t="n"/>
    </row>
    <row r="98">
      <c r="D98" s="17" t="n"/>
      <c r="E98" s="17" t="n"/>
      <c r="F98" s="21" t="n"/>
      <c r="G98" s="20" t="n"/>
      <c r="H98" s="19" t="n"/>
    </row>
    <row r="99">
      <c r="D99" s="17" t="n"/>
      <c r="E99" s="17" t="n"/>
      <c r="F99" s="21" t="n"/>
      <c r="G99" s="20" t="n"/>
      <c r="H99" s="19" t="n"/>
    </row>
    <row r="100">
      <c r="D100" s="17" t="n"/>
      <c r="E100" s="17" t="n"/>
      <c r="F100" s="21" t="n"/>
      <c r="G100" s="20" t="n"/>
      <c r="H100" s="19" t="n"/>
    </row>
    <row r="101">
      <c r="D101" s="17" t="n"/>
      <c r="E101" s="17" t="n"/>
      <c r="F101" s="21" t="n"/>
      <c r="G101" s="20" t="n"/>
      <c r="H101" s="19" t="n"/>
    </row>
    <row r="102">
      <c r="D102" s="17" t="n"/>
      <c r="E102" s="17" t="n"/>
      <c r="F102" s="21" t="n"/>
      <c r="G102" s="20" t="n"/>
      <c r="H102" s="19" t="n"/>
    </row>
    <row r="103">
      <c r="D103" s="17" t="n"/>
      <c r="E103" s="17" t="n"/>
      <c r="F103" s="21" t="n"/>
      <c r="G103" s="20" t="n"/>
      <c r="H103" s="19" t="n"/>
    </row>
    <row r="104">
      <c r="D104" s="17" t="n"/>
      <c r="E104" s="17" t="n"/>
      <c r="F104" s="21" t="n"/>
      <c r="G104" s="20" t="n"/>
      <c r="H104" s="19" t="n"/>
    </row>
  </sheetData>
  <autoFilter ref="D4:H104"/>
  <mergeCells count="1">
    <mergeCell ref="A1:H1"/>
  </mergeCells>
  <conditionalFormatting sqref="H5:H104">
    <cfRule type="expression" priority="1" dxfId="1" stopIfTrue="1">
      <formula>$H5="Ativo"</formula>
    </cfRule>
    <cfRule type="expression" priority="2" dxfId="0" stopIfTrue="1">
      <formula>$H5="Inativo"</formula>
    </cfRule>
  </conditionalFormatting>
  <dataValidations count="10">
    <dataValidation sqref="B5" showDropDown="0" showInputMessage="0" showErrorMessage="1" allowBlank="0" errorTitle="Limite inválido" error="Informe um número inteiro entre 1 e 31." type="whole" operator="between">
      <formula1>1</formula1>
      <formula2>31</formula2>
    </dataValidation>
    <dataValidation sqref="B6" showDropDown="0" showInputMessage="0" showErrorMessage="1" allowBlank="0" errorTitle="Limite inválido" error="Informe um valor entre 0,5 e 24 horas." type="decimal" operator="between">
      <formula1>0.5</formula1>
      <formula2>24</formula2>
    </dataValidation>
    <dataValidation sqref="B7" showDropDown="0" showInputMessage="0" showErrorMessage="1" allowBlank="0" errorTitle="Percentual inválido" error="Informe um percentual entre 0% e 100%." type="decimal" operator="between">
      <formula1>0</formula1>
      <formula2>1</formula2>
    </dataValidation>
    <dataValidation sqref="B8" showDropDown="0" showInputMessage="0" showErrorMessage="1" allowBlank="0" errorTitle="Limite inválido" error="Informe uma duração entre 5 e 720 minutos." type="whole" operator="between">
      <formula1>5</formula1>
      <formula2>720</formula2>
    </dataValidation>
    <dataValidation sqref="B9" showDropDown="0" showInputMessage="0" showErrorMessage="1" allowBlank="0" errorTitle="Limite inválido" error="Informe um intervalo entre 0 e 180 minutos." type="whole" operator="between">
      <formula1>0</formula1>
      <formula2>180</formula2>
    </dataValidation>
    <dataValidation sqref="B10:B12" showDropDown="0" showInputMessage="0" showErrorMessage="1" allowBlank="0" errorTitle="Data inválida" error="Informe uma data dentro do horizonte preparado." type="date" operator="between">
      <formula1>DATE(2025,1,1)</formula1>
      <formula2>DATE(2028,12,31)</formula2>
    </dataValidation>
    <dataValidation sqref="B13" showDropDown="0" showInputMessage="0" showErrorMessage="1" allowBlank="0" errorTitle="Limite inválido" error="Informe um valor não negativo dentro do limite." type="decimal" operator="between">
      <formula1>0</formula1>
      <formula2>100000</formula2>
    </dataValidation>
    <dataValidation sqref="F5:F104" showDropDown="0" showInputMessage="0" showErrorMessage="1" allowBlank="0" errorTitle="Horas inválidas" error="Confira o limite de horas nesta aba." type="decimal" operator="between">
      <formula1>0.5</formula1>
      <formula2>$B$6</formula2>
    </dataValidation>
    <dataValidation sqref="G5:G104" showDropDown="0" showInputMessage="0" showErrorMessage="1" allowBlank="0" errorTitle="Dias inválidos" error="Confira o limite de dias nesta aba." type="whole" operator="between">
      <formula1>1</formula1>
      <formula2>$B$5</formula2>
    </dataValidation>
    <dataValidation sqref="H5:H104" showDropDown="0" showInputMessage="0" showErrorMessage="1" allowBlank="0" errorTitle="Status inválido" error="Escolha Ativo ou Inativo." type="list">
      <formula1>"Ativo,Inativo"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</dc:creator>
  <dc:title xmlns:dc="http://purl.org/dc/elements/1.1/">Capacidade mensal de agenda do salão</dc:title>
  <dc:subject xmlns:dc="http://purl.org/dc/elements/1.1/">Planejamento mensal de vagas por serviço e profissional</dc:subject>
  <dc:language xmlns:dc="http://purl.org/dc/elements/1.1/">pt-BR</dc:language>
  <dcterms:created xmlns:dcterms="http://purl.org/dc/terms/" xmlns:xsi="http://www.w3.org/2001/XMLSchema-instance" xsi:type="dcterms:W3CDTF">2026-09-09T13:26:53Z</dcterms:created>
  <dcterms:modified xmlns:dcterms="http://purl.org/dc/terms/" xmlns:xsi="http://www.w3.org/2001/XMLSchema-instance" xsi:type="dcterms:W3CDTF">2026-09-09T13:26:54+00:00Z</dcterms:modified>
</cp:coreProperties>
</file>