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o" sheetId="1" state="visible" r:id="rId1"/>
    <sheet xmlns:r="http://schemas.openxmlformats.org/officeDocument/2006/relationships" name="Lançamentos" sheetId="2" state="visible" r:id="rId2"/>
    <sheet xmlns:r="http://schemas.openxmlformats.org/officeDocument/2006/relationships" name="Profissionais" sheetId="3" state="visible" r:id="rId3"/>
    <sheet xmlns:r="http://schemas.openxmlformats.org/officeDocument/2006/relationships" name="Parâmetros" sheetId="4" state="visible" r:id="rId4"/>
  </sheets>
  <definedNames>
    <definedName name="_xlnm._FilterDatabase" localSheetId="0" hidden="1">'Resumo'!$A$15:$D$23</definedName>
    <definedName name="_xlnm._FilterDatabase" localSheetId="1" hidden="1">'Lançamentos'!$A$4:$R$124</definedName>
    <definedName name="_xlnm._FilterDatabase" localSheetId="2" hidden="1">'Profissionais'!$A$4:$E$104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[$R$-pt-BR] #,##0.00"/>
    <numFmt numFmtId="165" formatCode="dd/mm/yyyy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i val="1"/>
      <color rgb="006E5967"/>
      <sz val="9"/>
    </font>
    <font>
      <name val="Calibri"/>
      <b val="1"/>
      <color rgb="00FFFFFF"/>
      <sz val="10"/>
    </font>
    <font>
      <name val="Calibri"/>
      <color rgb="003F303A"/>
      <sz val="10"/>
    </font>
    <font>
      <name val="Calibri"/>
      <b val="1"/>
      <color rgb="003F303A"/>
      <sz val="10"/>
    </font>
  </fonts>
  <fills count="7">
    <fill>
      <patternFill/>
    </fill>
    <fill>
      <patternFill patternType="gray125"/>
    </fill>
    <fill>
      <patternFill patternType="solid">
        <fgColor rgb="00351432"/>
      </patternFill>
    </fill>
    <fill>
      <patternFill patternType="solid">
        <fgColor rgb="00B63D5C"/>
      </patternFill>
    </fill>
    <fill>
      <patternFill patternType="solid">
        <fgColor rgb="00FFF7F5"/>
      </patternFill>
    </fill>
    <fill>
      <patternFill patternType="solid">
        <fgColor rgb="00FFFFFF"/>
      </patternFill>
    </fill>
    <fill>
      <patternFill patternType="solid">
        <fgColor rgb="00F6DFE2"/>
      </patternFill>
    </fill>
  </fills>
  <borders count="6">
    <border>
      <left/>
      <right/>
      <top/>
      <bottom/>
      <diagonal/>
    </border>
    <border>
      <left style="thin">
        <color rgb="00E4D6DC"/>
      </left>
      <right style="thin">
        <color rgb="00E4D6DC"/>
      </right>
      <top style="thin">
        <color rgb="00E4D6DC"/>
      </top>
      <bottom style="thin">
        <color rgb="00E4D6DC"/>
      </bottom>
    </border>
    <border>
      <left/>
      <right/>
      <top style="thin">
        <color rgb="00E4D6DC"/>
      </top>
      <bottom/>
      <diagonal/>
    </border>
    <border>
      <left/>
      <right style="thin">
        <color rgb="00E4D6DC"/>
      </right>
      <top style="thin">
        <color rgb="00E4D6DC"/>
      </top>
      <bottom/>
      <diagonal/>
    </border>
    <border>
      <left/>
      <right/>
      <top style="thin">
        <color rgb="00E4D6DC"/>
      </top>
      <bottom style="thin">
        <color rgb="00E4D6DC"/>
      </bottom>
      <diagonal/>
    </border>
    <border>
      <left/>
      <right style="thin">
        <color rgb="00E4D6DC"/>
      </right>
      <top style="thin">
        <color rgb="00E4D6DC"/>
      </top>
      <bottom style="thin">
        <color rgb="00E4D6DC"/>
      </bottom>
      <diagonal/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left" vertical="center"/>
    </xf>
    <xf numFmtId="164" fontId="4" fillId="4" borderId="1" applyAlignment="1" pivotButton="0" quotePrefix="0" xfId="0">
      <alignment horizontal="right" vertical="center"/>
    </xf>
    <xf numFmtId="0" fontId="5" fillId="5" borderId="1" applyAlignment="1" pivotButton="0" quotePrefix="0" xfId="0">
      <alignment horizontal="left" vertical="center"/>
    </xf>
    <xf numFmtId="164" fontId="4" fillId="5" borderId="1" applyAlignment="1" pivotButton="0" quotePrefix="0" xfId="0">
      <alignment horizontal="right" vertical="center"/>
    </xf>
    <xf numFmtId="10" fontId="4" fillId="4" borderId="1" applyAlignment="1" pivotButton="0" quotePrefix="0" xfId="0">
      <alignment horizontal="right" vertical="center"/>
    </xf>
    <xf numFmtId="1" fontId="4" fillId="5" borderId="1" applyAlignment="1" pivotButton="0" quotePrefix="0" xfId="0">
      <alignment horizontal="right" vertical="center"/>
    </xf>
    <xf numFmtId="1" fontId="4" fillId="4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left" vertical="center"/>
    </xf>
    <xf numFmtId="10" fontId="4" fillId="5" borderId="1" applyAlignment="1" pivotButton="0" quotePrefix="0" xfId="0">
      <alignment horizontal="right" vertical="center"/>
    </xf>
    <xf numFmtId="0" fontId="4" fillId="4" borderId="1" applyAlignment="1" pivotButton="0" quotePrefix="0" xfId="0">
      <alignment horizontal="left" vertical="center"/>
    </xf>
    <xf numFmtId="0" fontId="4" fillId="6" borderId="1" applyAlignment="1" pivotButton="0" quotePrefix="0" xfId="0">
      <alignment horizontal="left" vertical="center"/>
    </xf>
    <xf numFmtId="165" fontId="4" fillId="6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center" vertical="center"/>
    </xf>
    <xf numFmtId="1" fontId="4" fillId="6" borderId="1" applyAlignment="1" pivotButton="0" quotePrefix="0" xfId="0">
      <alignment horizontal="center" vertical="center"/>
    </xf>
    <xf numFmtId="164" fontId="4" fillId="6" borderId="1" applyAlignment="1" pivotButton="0" quotePrefix="0" xfId="0">
      <alignment horizontal="right" vertical="center"/>
    </xf>
    <xf numFmtId="10" fontId="4" fillId="6" borderId="1" applyAlignment="1" pivotButton="0" quotePrefix="0" xfId="0">
      <alignment horizontal="right" vertical="center"/>
    </xf>
    <xf numFmtId="0" fontId="4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left" vertical="center" wrapText="1"/>
    </xf>
    <xf numFmtId="165" fontId="4" fillId="6" borderId="1" applyAlignment="1" pivotButton="0" quotePrefix="0" xfId="0">
      <alignment horizontal="right" vertical="center"/>
    </xf>
    <xf numFmtId="1" fontId="4" fillId="6" borderId="1" applyAlignment="1" pivotButton="0" quotePrefix="0" xfId="0">
      <alignment horizontal="right" vertical="center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dxfs count="2">
    <dxf>
      <font>
        <name val="Calibri"/>
        <b val="1"/>
        <color rgb="002F6B4F"/>
        <sz val="10"/>
      </font>
      <fill>
        <patternFill patternType="solid">
          <fgColor rgb="00E5F1EA"/>
        </patternFill>
      </fill>
    </dxf>
    <dxf>
      <font>
        <name val="Calibri"/>
        <b val="1"/>
        <color rgb="00B94762"/>
        <sz val="10"/>
      </font>
      <fill>
        <patternFill patternType="solid">
          <fgColor rgb="00F8E1E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Comissão por profissional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'Resumo'!B15</f>
            </strRef>
          </tx>
          <spPr>
            <a:solidFill xmlns:a="http://schemas.openxmlformats.org/drawingml/2006/main">
              <a:srgbClr val="B63D5C"/>
            </a:solidFill>
            <a:ln xmlns:a="http://schemas.openxmlformats.org/drawingml/2006/main">
              <a:solidFill>
                <a:srgbClr val="B63D5C"/>
              </a:solidFill>
              <a:prstDash val="solid"/>
            </a:ln>
          </spPr>
          <cat>
            <numRef>
              <f>'Resumo'!$A$16:$A$23</f>
            </numRef>
          </cat>
          <val>
            <numRef>
              <f>'Resumo'!$B$16:$B$23</f>
            </numRef>
          </val>
        </ser>
        <gapWidth val="55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Profissional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Comissão (R$)</a:t>
                </a:r>
              </a:p>
            </rich>
          </tx>
        </title>
        <numFmt formatCode="[$R$-pt-BR] #,##0.00" sourceLinked="0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5</col>
      <colOff>0</colOff>
      <row>3</row>
      <rowOff>0</rowOff>
    </from>
    <ext cx="5220000" cy="259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351432"/>
    <outlinePr summaryBelow="1" summaryRight="1"/>
    <pageSetUpPr/>
  </sheetPr>
  <dimension ref="A1:J23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0" customWidth="1" min="1" max="1"/>
    <col width="19" customWidth="1" min="2" max="2"/>
    <col width="17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</cols>
  <sheetData>
    <row r="1" ht="28" customHeight="1">
      <c r="A1" s="1" t="inlineStr">
        <is>
          <t>Cálculo de comissão de profissionais de beleza</t>
        </is>
      </c>
      <c r="B1" s="24" t="n"/>
      <c r="C1" s="24" t="n"/>
      <c r="D1" s="24" t="n"/>
      <c r="E1" s="24" t="n"/>
      <c r="F1" s="24" t="n"/>
      <c r="G1" s="24" t="n"/>
      <c r="H1" s="24" t="n"/>
      <c r="I1" s="24" t="n"/>
      <c r="J1" s="25" t="n"/>
    </row>
    <row r="2">
      <c r="A2" s="2" t="inlineStr">
        <is>
          <t>Indicadores calculados a partir dos lançamentos fictícios registrados nas abas de trabalho.</t>
        </is>
      </c>
    </row>
    <row r="3"/>
    <row r="4">
      <c r="A4" s="3" t="inlineStr">
        <is>
          <t>Indicador</t>
        </is>
      </c>
      <c r="B4" s="3" t="inlineStr">
        <is>
          <t>Resultado</t>
        </is>
      </c>
    </row>
    <row r="5">
      <c r="A5" s="4" t="inlineStr">
        <is>
          <t>Faturamento concluído</t>
        </is>
      </c>
      <c r="B5" s="5">
        <f>IF(COUNTA('Lançamentos'!$A$5:$A$124)=0,"",SUMIFS('Lançamentos'!$J$5:$J$124,'Lançamentos'!$K$5:$K$124,"Concluído"))</f>
        <v/>
      </c>
    </row>
    <row r="6">
      <c r="A6" s="6" t="inlineStr">
        <is>
          <t>Comissão liberada</t>
        </is>
      </c>
      <c r="B6" s="7">
        <f>IF(COUNTA('Lançamentos'!$A$5:$A$124)=0,"",SUM('Lançamentos'!$Q$5:$Q$124))</f>
        <v/>
      </c>
    </row>
    <row r="7">
      <c r="A7" s="4" t="inlineStr">
        <is>
          <t>Percentual médio de repasse</t>
        </is>
      </c>
      <c r="B7" s="8">
        <f>IFERROR(B6/B5,"")</f>
        <v/>
      </c>
    </row>
    <row r="8">
      <c r="A8" s="6" t="inlineStr">
        <is>
          <t>Lançamentos concluídos</t>
        </is>
      </c>
      <c r="B8" s="9">
        <f>IF(COUNTA('Lançamentos'!$A$5:$A$124)=0,"",COUNTIF('Lançamentos'!$K$5:$K$124,"Concluído"))</f>
        <v/>
      </c>
    </row>
    <row r="9">
      <c r="A9" s="4" t="inlineStr">
        <is>
          <t>Lançamentos pendentes</t>
        </is>
      </c>
      <c r="B9" s="10">
        <f>IF(COUNTA('Lançamentos'!$A$5:$A$124)=0,"",COUNTIF('Lançamentos'!$K$5:$K$124,"Pendente"))</f>
        <v/>
      </c>
    </row>
    <row r="10">
      <c r="A10" s="6" t="inlineStr">
        <is>
          <t>Itens para conferir</t>
        </is>
      </c>
      <c r="B10" s="9">
        <f>IF(COUNTA('Lançamentos'!$A$5:$A$124)=0,"",COUNTIF('Lançamentos'!$R$5:$R$124,"Conferir*"))</f>
        <v/>
      </c>
    </row>
    <row r="11">
      <c r="A11" s="4" t="inlineStr">
        <is>
          <t>Comissão prevista pendente</t>
        </is>
      </c>
      <c r="B11" s="5">
        <f>IF(COUNTA('Lançamentos'!$A$5:$A$124)=0,"",SUMIFS('Lançamentos'!$P$5:$P$124,'Lançamentos'!$K$5:$K$124,"Pendente"))</f>
        <v/>
      </c>
    </row>
    <row r="12">
      <c r="A12" s="6" t="inlineStr">
        <is>
          <t>Ticket médio concluído</t>
        </is>
      </c>
      <c r="B12" s="7">
        <f>IFERROR(B5/B8,"")</f>
        <v/>
      </c>
    </row>
    <row r="13"/>
    <row r="14"/>
    <row r="15">
      <c r="A15" s="3" t="inlineStr">
        <is>
          <t>Profissional fictício</t>
        </is>
      </c>
      <c r="B15" s="3" t="inlineStr">
        <is>
          <t>Comissão liberada</t>
        </is>
      </c>
      <c r="C15" s="3" t="inlineStr">
        <is>
          <t>Faturamento</t>
        </is>
      </c>
      <c r="D15" s="3" t="inlineStr">
        <is>
          <t>Repasse</t>
        </is>
      </c>
    </row>
    <row r="16">
      <c r="A16" s="11">
        <f>IF('Profissionais'!B5="","",'Profissionais'!B5)</f>
        <v/>
      </c>
      <c r="B16" s="7">
        <f>IF(A16="","",SUMIFS('Lançamentos'!$Q$5:$Q$124,'Lançamentos'!$C$5:$C$124,'Profissionais'!A5))</f>
        <v/>
      </c>
      <c r="C16" s="7">
        <f>IF(A16="","",SUMIFS('Lançamentos'!$J$5:$J$124,'Lançamentos'!$C$5:$C$124,'Profissionais'!A5,'Lançamentos'!$K$5:$K$124,"Concluído"))</f>
        <v/>
      </c>
      <c r="D16" s="12">
        <f>IFERROR(B16/C16,"")</f>
        <v/>
      </c>
    </row>
    <row r="17">
      <c r="A17" s="13">
        <f>IF('Profissionais'!B6="","",'Profissionais'!B6)</f>
        <v/>
      </c>
      <c r="B17" s="5">
        <f>IF(A17="","",SUMIFS('Lançamentos'!$Q$5:$Q$124,'Lançamentos'!$C$5:$C$124,'Profissionais'!A6))</f>
        <v/>
      </c>
      <c r="C17" s="5">
        <f>IF(A17="","",SUMIFS('Lançamentos'!$J$5:$J$124,'Lançamentos'!$C$5:$C$124,'Profissionais'!A6,'Lançamentos'!$K$5:$K$124,"Concluído"))</f>
        <v/>
      </c>
      <c r="D17" s="8">
        <f>IFERROR(B17/C17,"")</f>
        <v/>
      </c>
    </row>
    <row r="18">
      <c r="A18" s="11">
        <f>IF('Profissionais'!B7="","",'Profissionais'!B7)</f>
        <v/>
      </c>
      <c r="B18" s="7">
        <f>IF(A18="","",SUMIFS('Lançamentos'!$Q$5:$Q$124,'Lançamentos'!$C$5:$C$124,'Profissionais'!A7))</f>
        <v/>
      </c>
      <c r="C18" s="7">
        <f>IF(A18="","",SUMIFS('Lançamentos'!$J$5:$J$124,'Lançamentos'!$C$5:$C$124,'Profissionais'!A7,'Lançamentos'!$K$5:$K$124,"Concluído"))</f>
        <v/>
      </c>
      <c r="D18" s="12">
        <f>IFERROR(B18/C18,"")</f>
        <v/>
      </c>
    </row>
    <row r="19">
      <c r="A19" s="13">
        <f>IF('Profissionais'!B8="","",'Profissionais'!B8)</f>
        <v/>
      </c>
      <c r="B19" s="5">
        <f>IF(A19="","",SUMIFS('Lançamentos'!$Q$5:$Q$124,'Lançamentos'!$C$5:$C$124,'Profissionais'!A8))</f>
        <v/>
      </c>
      <c r="C19" s="5">
        <f>IF(A19="","",SUMIFS('Lançamentos'!$J$5:$J$124,'Lançamentos'!$C$5:$C$124,'Profissionais'!A8,'Lançamentos'!$K$5:$K$124,"Concluído"))</f>
        <v/>
      </c>
      <c r="D19" s="8">
        <f>IFERROR(B19/C19,"")</f>
        <v/>
      </c>
    </row>
    <row r="20">
      <c r="A20" s="11">
        <f>IF('Profissionais'!B9="","",'Profissionais'!B9)</f>
        <v/>
      </c>
      <c r="B20" s="7">
        <f>IF(A20="","",SUMIFS('Lançamentos'!$Q$5:$Q$124,'Lançamentos'!$C$5:$C$124,'Profissionais'!A9))</f>
        <v/>
      </c>
      <c r="C20" s="7">
        <f>IF(A20="","",SUMIFS('Lançamentos'!$J$5:$J$124,'Lançamentos'!$C$5:$C$124,'Profissionais'!A9,'Lançamentos'!$K$5:$K$124,"Concluído"))</f>
        <v/>
      </c>
      <c r="D20" s="12">
        <f>IFERROR(B20/C20,"")</f>
        <v/>
      </c>
    </row>
    <row r="21">
      <c r="A21" s="13">
        <f>IF('Profissionais'!B10="","",'Profissionais'!B10)</f>
        <v/>
      </c>
      <c r="B21" s="5">
        <f>IF(A21="","",SUMIFS('Lançamentos'!$Q$5:$Q$124,'Lançamentos'!$C$5:$C$124,'Profissionais'!A10))</f>
        <v/>
      </c>
      <c r="C21" s="5">
        <f>IF(A21="","",SUMIFS('Lançamentos'!$J$5:$J$124,'Lançamentos'!$C$5:$C$124,'Profissionais'!A10,'Lançamentos'!$K$5:$K$124,"Concluído"))</f>
        <v/>
      </c>
      <c r="D21" s="8">
        <f>IFERROR(B21/C21,"")</f>
        <v/>
      </c>
    </row>
    <row r="22">
      <c r="A22" s="11">
        <f>IF('Profissionais'!B11="","",'Profissionais'!B11)</f>
        <v/>
      </c>
      <c r="B22" s="7">
        <f>IF(A22="","",SUMIFS('Lançamentos'!$Q$5:$Q$124,'Lançamentos'!$C$5:$C$124,'Profissionais'!A11))</f>
        <v/>
      </c>
      <c r="C22" s="7">
        <f>IF(A22="","",SUMIFS('Lançamentos'!$J$5:$J$124,'Lançamentos'!$C$5:$C$124,'Profissionais'!A11,'Lançamentos'!$K$5:$K$124,"Concluído"))</f>
        <v/>
      </c>
      <c r="D22" s="12">
        <f>IFERROR(B22/C22,"")</f>
        <v/>
      </c>
    </row>
    <row r="23">
      <c r="A23" s="13">
        <f>IF('Profissionais'!B12="","",'Profissionais'!B12)</f>
        <v/>
      </c>
      <c r="B23" s="5">
        <f>IF(A23="","",SUMIFS('Lançamentos'!$Q$5:$Q$124,'Lançamentos'!$C$5:$C$124,'Profissionais'!A12))</f>
        <v/>
      </c>
      <c r="C23" s="5">
        <f>IF(A23="","",SUMIFS('Lançamentos'!$J$5:$J$124,'Lançamentos'!$C$5:$C$124,'Profissionais'!A12,'Lançamentos'!$K$5:$K$124,"Concluído"))</f>
        <v/>
      </c>
      <c r="D23" s="8">
        <f>IFERROR(B23/C23,"")</f>
        <v/>
      </c>
    </row>
  </sheetData>
  <autoFilter ref="A15:D23"/>
  <mergeCells count="1">
    <mergeCell ref="A1:J1"/>
  </mergeCells>
  <conditionalFormatting sqref="B6">
    <cfRule type="expression" priority="1" dxfId="0">
      <formula>AND(ISNUMBER(B6),B6&gt;0)</formula>
    </cfRule>
  </conditionalFormatting>
  <conditionalFormatting sqref="B9:B10">
    <cfRule type="expression" priority="2" dxfId="1">
      <formula>AND(ISNUMBER(B9),B9&gt;0)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B63D5C"/>
    <outlinePr summaryBelow="1" summaryRight="1"/>
    <pageSetUpPr/>
  </sheetPr>
  <dimension ref="A1:W124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18" customWidth="1" min="3" max="3"/>
    <col width="23" customWidth="1" min="4" max="4"/>
    <col width="12" customWidth="1" min="5" max="5"/>
    <col width="28" customWidth="1" min="6" max="6"/>
    <col width="11" customWidth="1" min="7" max="7"/>
    <col width="15" customWidth="1" min="8" max="8"/>
    <col width="13" customWidth="1" min="9" max="9"/>
    <col width="15" customWidth="1" min="10" max="10"/>
    <col width="13" customWidth="1" min="11" max="11"/>
    <col width="23" customWidth="1" min="12" max="12"/>
    <col width="14" customWidth="1" min="13" max="13"/>
    <col width="14" customWidth="1" min="14" max="14"/>
    <col width="14" customWidth="1" min="15" max="15"/>
    <col width="17" customWidth="1" min="16" max="16"/>
    <col width="17" customWidth="1" min="17" max="17"/>
    <col width="31" customWidth="1" min="18" max="18"/>
    <col hidden="1" width="13" customWidth="1" min="19" max="19"/>
    <col hidden="1" width="13" customWidth="1" min="20" max="20"/>
    <col hidden="1" width="13" customWidth="1" min="21" max="21"/>
    <col hidden="1" width="13" customWidth="1" min="22" max="22"/>
    <col hidden="1" width="13" customWidth="1" min="23" max="23"/>
  </cols>
  <sheetData>
    <row r="1" ht="28" customHeight="1">
      <c r="A1" s="1" t="inlineStr">
        <is>
          <t>Lançamentos para cálculo de comissão</t>
        </is>
      </c>
      <c r="B1" s="24" t="n"/>
      <c r="C1" s="24" t="n"/>
      <c r="D1" s="24" t="n"/>
      <c r="E1" s="24" t="n"/>
      <c r="F1" s="24" t="n"/>
      <c r="G1" s="24" t="n"/>
      <c r="H1" s="24" t="n"/>
      <c r="I1" s="24" t="n"/>
      <c r="J1" s="24" t="n"/>
      <c r="K1" s="24" t="n"/>
      <c r="L1" s="24" t="n"/>
      <c r="M1" s="24" t="n"/>
      <c r="N1" s="24" t="n"/>
      <c r="O1" s="24" t="n"/>
      <c r="P1" s="24" t="n"/>
      <c r="Q1" s="24" t="n"/>
      <c r="R1" s="25" t="n"/>
    </row>
    <row r="2">
      <c r="A2" s="2" t="inlineStr">
        <is>
          <t>Células rosa são editáveis. A coluna Conferência indica verificações internas necessárias.</t>
        </is>
      </c>
    </row>
    <row r="3"/>
    <row r="4" ht="34" customHeight="1">
      <c r="A4" s="3" t="inlineStr">
        <is>
          <t>ID do lançamento</t>
        </is>
      </c>
      <c r="B4" s="3" t="inlineStr">
        <is>
          <t>Data</t>
        </is>
      </c>
      <c r="C4" s="3" t="inlineStr">
        <is>
          <t>Código profissional</t>
        </is>
      </c>
      <c r="D4" s="3" t="inlineStr">
        <is>
          <t>Profissional fictício</t>
        </is>
      </c>
      <c r="E4" s="3" t="inlineStr">
        <is>
          <t>Categoria</t>
        </is>
      </c>
      <c r="F4" s="3" t="inlineStr">
        <is>
          <t>Descrição</t>
        </is>
      </c>
      <c r="G4" s="3" t="inlineStr">
        <is>
          <t>Quantidade</t>
        </is>
      </c>
      <c r="H4" s="3" t="inlineStr">
        <is>
          <t>Valor unitário</t>
        </is>
      </c>
      <c r="I4" s="3" t="inlineStr">
        <is>
          <t>Desconto</t>
        </is>
      </c>
      <c r="J4" s="3" t="inlineStr">
        <is>
          <t>Valor líquido</t>
        </is>
      </c>
      <c r="K4" s="3" t="inlineStr">
        <is>
          <t>Status</t>
        </is>
      </c>
      <c r="L4" s="3" t="inlineStr">
        <is>
          <t>Regra de comissão</t>
        </is>
      </c>
      <c r="M4" s="3" t="inlineStr">
        <is>
          <t>Taxa informada</t>
        </is>
      </c>
      <c r="N4" s="3" t="inlineStr">
        <is>
          <t>Valor fixo</t>
        </is>
      </c>
      <c r="O4" s="3" t="inlineStr">
        <is>
          <t>Taxa aplicada</t>
        </is>
      </c>
      <c r="P4" s="3" t="inlineStr">
        <is>
          <t>Comissão prevista</t>
        </is>
      </c>
      <c r="Q4" s="3" t="inlineStr">
        <is>
          <t>Comissão liberada</t>
        </is>
      </c>
      <c r="R4" s="3" t="inlineStr">
        <is>
          <t>Conferência</t>
        </is>
      </c>
    </row>
    <row r="5">
      <c r="A5" s="14" t="inlineStr">
        <is>
          <t>COM-0001</t>
        </is>
      </c>
      <c r="B5" s="15" t="n">
        <v>46264</v>
      </c>
      <c r="C5" s="14" t="inlineStr">
        <is>
          <t>PF-001</t>
        </is>
      </c>
      <c r="D5" s="13">
        <f>IF(C5="","",IFERROR(VLOOKUP(C5,'Profissionais'!$A$5:$E$104,2,FALSE),""))</f>
        <v/>
      </c>
      <c r="E5" s="16" t="inlineStr">
        <is>
          <t>Serviço</t>
        </is>
      </c>
      <c r="F5" s="14" t="inlineStr">
        <is>
          <t>Corte Essencial</t>
        </is>
      </c>
      <c r="G5" s="17" t="n">
        <v>1</v>
      </c>
      <c r="H5" s="18" t="n">
        <v>120</v>
      </c>
      <c r="I5" s="18" t="n">
        <v>0</v>
      </c>
      <c r="J5" s="5">
        <f>IF(OR(A5="",G5="",H5=""),"",IFERROR(MAX(0,G5*H5-IF(I5="",0,I5)),""))</f>
        <v/>
      </c>
      <c r="K5" s="16" t="inlineStr">
        <is>
          <t>Concluído</t>
        </is>
      </c>
      <c r="L5" s="16" t="inlineStr">
        <is>
          <t>Padrão do profissional</t>
        </is>
      </c>
      <c r="M5" s="19" t="n"/>
      <c r="N5" s="18" t="n"/>
      <c r="O5" s="8">
        <f>IF(OR(C5="",E5="",L5=""),"",IF(L5="Percentual informado",IF(M5="","",M5),IF(L5="Valor fixo","",IFERROR(IF(E5="Serviço",VLOOKUP(C5,'Profissionais'!$A$5:$E$104,4,FALSE),VLOOKUP(C5,'Profissionais'!$A$5:$E$104,5,FALSE)),""))))</f>
        <v/>
      </c>
      <c r="P5" s="5">
        <f>IF(OR(J5="",L5=""),"",IF(L5="Valor fixo",IF(N5="","",N5),IF(O5="","",IFERROR(J5*O5,""))))</f>
        <v/>
      </c>
      <c r="Q5" s="5">
        <f>IF(P5="","",IF(K5="Concluído",P5,IF(K5="Cancelado",0,"")))</f>
        <v/>
      </c>
      <c r="R5" s="20">
        <f>IF(A5="","",IF(COUNTIF($A$5:$A$124,A5)&gt;1,"Conferir ID duplicado",IF(D5="","Conferir cadastro do profissional",IF(IFERROR(VLOOKUP(C5,'Profissionais'!$A$5:$E$104,3,FALSE),"")&lt;&gt;"Ativo","Conferir situação profissional",IF(OR(B5="",E5="",F5="",G5="",H5="",K5="",L5=""),"Conferir campos obrigatórios",IF(AND(L5="Percentual informado",M5=""),"Conferir taxa informada",IF(AND(L5="Valor fixo",N5=""),"Conferir valor fixo",IF(AND(L5&lt;&gt;"Valor fixo",O5=""),"Conferir taxa aplicável",IF(K5="Pendente","Aguardar conclusão",IF(K5="Cancelado","Registro cancelado","Pronto para conferência"))))))))))</f>
        <v/>
      </c>
      <c r="T5">
        <f>'Parâmetros'!$A$5</f>
        <v/>
      </c>
      <c r="U5">
        <f>'Parâmetros'!$B$5</f>
        <v/>
      </c>
      <c r="V5">
        <f>'Parâmetros'!$C$5</f>
        <v/>
      </c>
      <c r="W5">
        <f>'Parâmetros'!$G$5</f>
        <v/>
      </c>
    </row>
    <row r="6">
      <c r="A6" s="14" t="inlineStr">
        <is>
          <t>COM-0002</t>
        </is>
      </c>
      <c r="B6" s="15" t="n">
        <v>46265</v>
      </c>
      <c r="C6" s="14" t="inlineStr">
        <is>
          <t>PF-002</t>
        </is>
      </c>
      <c r="D6" s="11">
        <f>IF(C6="","",IFERROR(VLOOKUP(C6,'Profissionais'!$A$5:$E$104,2,FALSE),""))</f>
        <v/>
      </c>
      <c r="E6" s="16" t="inlineStr">
        <is>
          <t>Serviço</t>
        </is>
      </c>
      <c r="F6" s="14" t="inlineStr">
        <is>
          <t>Escova Modelada</t>
        </is>
      </c>
      <c r="G6" s="17" t="n">
        <v>1</v>
      </c>
      <c r="H6" s="18" t="n">
        <v>95</v>
      </c>
      <c r="I6" s="18" t="n">
        <v>5</v>
      </c>
      <c r="J6" s="7">
        <f>IF(OR(A6="",G6="",H6=""),"",IFERROR(MAX(0,G6*H6-IF(I6="",0,I6)),""))</f>
        <v/>
      </c>
      <c r="K6" s="16" t="inlineStr">
        <is>
          <t>Concluído</t>
        </is>
      </c>
      <c r="L6" s="16" t="inlineStr">
        <is>
          <t>Percentual informado</t>
        </is>
      </c>
      <c r="M6" s="19" t="n">
        <v>0.5</v>
      </c>
      <c r="N6" s="18" t="n"/>
      <c r="O6" s="12">
        <f>IF(OR(C6="",E6="",L6=""),"",IF(L6="Percentual informado",IF(M6="","",M6),IF(L6="Valor fixo","",IFERROR(IF(E6="Serviço",VLOOKUP(C6,'Profissionais'!$A$5:$E$104,4,FALSE),VLOOKUP(C6,'Profissionais'!$A$5:$E$104,5,FALSE)),""))))</f>
        <v/>
      </c>
      <c r="P6" s="7">
        <f>IF(OR(J6="",L6=""),"",IF(L6="Valor fixo",IF(N6="","",N6),IF(O6="","",IFERROR(J6*O6,""))))</f>
        <v/>
      </c>
      <c r="Q6" s="7">
        <f>IF(P6="","",IF(K6="Concluído",P6,IF(K6="Cancelado",0,"")))</f>
        <v/>
      </c>
      <c r="R6" s="21">
        <f>IF(A6="","",IF(COUNTIF($A$5:$A$124,A6)&gt;1,"Conferir ID duplicado",IF(D6="","Conferir cadastro do profissional",IF(IFERROR(VLOOKUP(C6,'Profissionais'!$A$5:$E$104,3,FALSE),"")&lt;&gt;"Ativo","Conferir situação profissional",IF(OR(B6="",E6="",F6="",G6="",H6="",K6="",L6=""),"Conferir campos obrigatórios",IF(AND(L6="Percentual informado",M6=""),"Conferir taxa informada",IF(AND(L6="Valor fixo",N6=""),"Conferir valor fixo",IF(AND(L6&lt;&gt;"Valor fixo",O6=""),"Conferir taxa aplicável",IF(K6="Pendente","Aguardar conclusão",IF(K6="Cancelado","Registro cancelado","Pronto para conferência"))))))))))</f>
        <v/>
      </c>
      <c r="T6">
        <f>'Parâmetros'!$A$6</f>
        <v/>
      </c>
      <c r="U6">
        <f>'Parâmetros'!$B$6</f>
        <v/>
      </c>
      <c r="V6">
        <f>'Parâmetros'!$C$6</f>
        <v/>
      </c>
      <c r="W6">
        <f>'Parâmetros'!$G$6</f>
        <v/>
      </c>
    </row>
    <row r="7">
      <c r="A7" s="14" t="inlineStr">
        <is>
          <t>COM-0003</t>
        </is>
      </c>
      <c r="B7" s="15" t="n">
        <v>46266</v>
      </c>
      <c r="C7" s="14" t="inlineStr">
        <is>
          <t>PF-003</t>
        </is>
      </c>
      <c r="D7" s="13">
        <f>IF(C7="","",IFERROR(VLOOKUP(C7,'Profissionais'!$A$5:$E$104,2,FALSE),""))</f>
        <v/>
      </c>
      <c r="E7" s="16" t="inlineStr">
        <is>
          <t>Serviço</t>
        </is>
      </c>
      <c r="F7" s="14" t="inlineStr">
        <is>
          <t>Coloração Criativa</t>
        </is>
      </c>
      <c r="G7" s="17" t="n">
        <v>1</v>
      </c>
      <c r="H7" s="18" t="n">
        <v>260</v>
      </c>
      <c r="I7" s="18" t="n">
        <v>20</v>
      </c>
      <c r="J7" s="5">
        <f>IF(OR(A7="",G7="",H7=""),"",IFERROR(MAX(0,G7*H7-IF(I7="",0,I7)),""))</f>
        <v/>
      </c>
      <c r="K7" s="16" t="inlineStr">
        <is>
          <t>Concluído</t>
        </is>
      </c>
      <c r="L7" s="16" t="inlineStr">
        <is>
          <t>Valor fixo</t>
        </is>
      </c>
      <c r="M7" s="19" t="n"/>
      <c r="N7" s="18" t="n">
        <v>85</v>
      </c>
      <c r="O7" s="8">
        <f>IF(OR(C7="",E7="",L7=""),"",IF(L7="Percentual informado",IF(M7="","",M7),IF(L7="Valor fixo","",IFERROR(IF(E7="Serviço",VLOOKUP(C7,'Profissionais'!$A$5:$E$104,4,FALSE),VLOOKUP(C7,'Profissionais'!$A$5:$E$104,5,FALSE)),""))))</f>
        <v/>
      </c>
      <c r="P7" s="5">
        <f>IF(OR(J7="",L7=""),"",IF(L7="Valor fixo",IF(N7="","",N7),IF(O7="","",IFERROR(J7*O7,""))))</f>
        <v/>
      </c>
      <c r="Q7" s="5">
        <f>IF(P7="","",IF(K7="Concluído",P7,IF(K7="Cancelado",0,"")))</f>
        <v/>
      </c>
      <c r="R7" s="20">
        <f>IF(A7="","",IF(COUNTIF($A$5:$A$124,A7)&gt;1,"Conferir ID duplicado",IF(D7="","Conferir cadastro do profissional",IF(IFERROR(VLOOKUP(C7,'Profissionais'!$A$5:$E$104,3,FALSE),"")&lt;&gt;"Ativo","Conferir situação profissional",IF(OR(B7="",E7="",F7="",G7="",H7="",K7="",L7=""),"Conferir campos obrigatórios",IF(AND(L7="Percentual informado",M7=""),"Conferir taxa informada",IF(AND(L7="Valor fixo",N7=""),"Conferir valor fixo",IF(AND(L7&lt;&gt;"Valor fixo",O7=""),"Conferir taxa aplicável",IF(K7="Pendente","Aguardar conclusão",IF(K7="Cancelado","Registro cancelado","Pronto para conferência"))))))))))</f>
        <v/>
      </c>
      <c r="U7">
        <f>'Parâmetros'!$B$7</f>
        <v/>
      </c>
      <c r="V7">
        <f>'Parâmetros'!$C$7</f>
        <v/>
      </c>
      <c r="W7">
        <f>'Parâmetros'!$G$7</f>
        <v/>
      </c>
    </row>
    <row r="8">
      <c r="A8" s="14" t="inlineStr">
        <is>
          <t>COM-0004</t>
        </is>
      </c>
      <c r="B8" s="15" t="n">
        <v>46267</v>
      </c>
      <c r="C8" s="14" t="inlineStr">
        <is>
          <t>PF-004</t>
        </is>
      </c>
      <c r="D8" s="11">
        <f>IF(C8="","",IFERROR(VLOOKUP(C8,'Profissionais'!$A$5:$E$104,2,FALSE),""))</f>
        <v/>
      </c>
      <c r="E8" s="16" t="inlineStr">
        <is>
          <t>Serviço</t>
        </is>
      </c>
      <c r="F8" s="14" t="inlineStr">
        <is>
          <t>Manicure Clássica</t>
        </is>
      </c>
      <c r="G8" s="17" t="n">
        <v>2</v>
      </c>
      <c r="H8" s="18" t="n">
        <v>45</v>
      </c>
      <c r="I8" s="18" t="n">
        <v>0</v>
      </c>
      <c r="J8" s="7">
        <f>IF(OR(A8="",G8="",H8=""),"",IFERROR(MAX(0,G8*H8-IF(I8="",0,I8)),""))</f>
        <v/>
      </c>
      <c r="K8" s="16" t="inlineStr">
        <is>
          <t>Concluído</t>
        </is>
      </c>
      <c r="L8" s="16" t="inlineStr">
        <is>
          <t>Padrão do profissional</t>
        </is>
      </c>
      <c r="M8" s="19" t="n"/>
      <c r="N8" s="18" t="n"/>
      <c r="O8" s="12">
        <f>IF(OR(C8="",E8="",L8=""),"",IF(L8="Percentual informado",IF(M8="","",M8),IF(L8="Valor fixo","",IFERROR(IF(E8="Serviço",VLOOKUP(C8,'Profissionais'!$A$5:$E$104,4,FALSE),VLOOKUP(C8,'Profissionais'!$A$5:$E$104,5,FALSE)),""))))</f>
        <v/>
      </c>
      <c r="P8" s="7">
        <f>IF(OR(J8="",L8=""),"",IF(L8="Valor fixo",IF(N8="","",N8),IF(O8="","",IFERROR(J8*O8,""))))</f>
        <v/>
      </c>
      <c r="Q8" s="7">
        <f>IF(P8="","",IF(K8="Concluído",P8,IF(K8="Cancelado",0,"")))</f>
        <v/>
      </c>
      <c r="R8" s="21">
        <f>IF(A8="","",IF(COUNTIF($A$5:$A$124,A8)&gt;1,"Conferir ID duplicado",IF(D8="","Conferir cadastro do profissional",IF(IFERROR(VLOOKUP(C8,'Profissionais'!$A$5:$E$104,3,FALSE),"")&lt;&gt;"Ativo","Conferir situação profissional",IF(OR(B8="",E8="",F8="",G8="",H8="",K8="",L8=""),"Conferir campos obrigatórios",IF(AND(L8="Percentual informado",M8=""),"Conferir taxa informada",IF(AND(L8="Valor fixo",N8=""),"Conferir valor fixo",IF(AND(L8&lt;&gt;"Valor fixo",O8=""),"Conferir taxa aplicável",IF(K8="Pendente","Aguardar conclusão",IF(K8="Cancelado","Registro cancelado","Pronto para conferência"))))))))))</f>
        <v/>
      </c>
      <c r="W8">
        <f>'Parâmetros'!$G$8</f>
        <v/>
      </c>
    </row>
    <row r="9">
      <c r="A9" s="14" t="inlineStr">
        <is>
          <t>COM-0005</t>
        </is>
      </c>
      <c r="B9" s="15" t="n">
        <v>46268</v>
      </c>
      <c r="C9" s="14" t="inlineStr">
        <is>
          <t>PF-005</t>
        </is>
      </c>
      <c r="D9" s="13">
        <f>IF(C9="","",IFERROR(VLOOKUP(C9,'Profissionais'!$A$5:$E$104,2,FALSE),""))</f>
        <v/>
      </c>
      <c r="E9" s="16" t="inlineStr">
        <is>
          <t>Serviço</t>
        </is>
      </c>
      <c r="F9" s="14" t="inlineStr">
        <is>
          <t>Design de Sobrancelhas</t>
        </is>
      </c>
      <c r="G9" s="17" t="n">
        <v>1</v>
      </c>
      <c r="H9" s="18" t="n">
        <v>75</v>
      </c>
      <c r="I9" s="18" t="n">
        <v>0</v>
      </c>
      <c r="J9" s="5">
        <f>IF(OR(A9="",G9="",H9=""),"",IFERROR(MAX(0,G9*H9-IF(I9="",0,I9)),""))</f>
        <v/>
      </c>
      <c r="K9" s="16" t="inlineStr">
        <is>
          <t>Concluído</t>
        </is>
      </c>
      <c r="L9" s="16" t="inlineStr">
        <is>
          <t>Padrão do profissional</t>
        </is>
      </c>
      <c r="M9" s="19" t="n"/>
      <c r="N9" s="18" t="n"/>
      <c r="O9" s="8">
        <f>IF(OR(C9="",E9="",L9=""),"",IF(L9="Percentual informado",IF(M9="","",M9),IF(L9="Valor fixo","",IFERROR(IF(E9="Serviço",VLOOKUP(C9,'Profissionais'!$A$5:$E$104,4,FALSE),VLOOKUP(C9,'Profissionais'!$A$5:$E$104,5,FALSE)),""))))</f>
        <v/>
      </c>
      <c r="P9" s="5">
        <f>IF(OR(J9="",L9=""),"",IF(L9="Valor fixo",IF(N9="","",N9),IF(O9="","",IFERROR(J9*O9,""))))</f>
        <v/>
      </c>
      <c r="Q9" s="5">
        <f>IF(P9="","",IF(K9="Concluído",P9,IF(K9="Cancelado",0,"")))</f>
        <v/>
      </c>
      <c r="R9" s="20">
        <f>IF(A9="","",IF(COUNTIF($A$5:$A$124,A9)&gt;1,"Conferir ID duplicado",IF(D9="","Conferir cadastro do profissional",IF(IFERROR(VLOOKUP(C9,'Profissionais'!$A$5:$E$104,3,FALSE),"")&lt;&gt;"Ativo","Conferir situação profissional",IF(OR(B9="",E9="",F9="",G9="",H9="",K9="",L9=""),"Conferir campos obrigatórios",IF(AND(L9="Percentual informado",M9=""),"Conferir taxa informada",IF(AND(L9="Valor fixo",N9=""),"Conferir valor fixo",IF(AND(L9&lt;&gt;"Valor fixo",O9=""),"Conferir taxa aplicável",IF(K9="Pendente","Aguardar conclusão",IF(K9="Cancelado","Registro cancelado","Pronto para conferência"))))))))))</f>
        <v/>
      </c>
      <c r="W9">
        <f>'Parâmetros'!$G$9</f>
        <v/>
      </c>
    </row>
    <row r="10">
      <c r="A10" s="14" t="inlineStr">
        <is>
          <t>COM-0006</t>
        </is>
      </c>
      <c r="B10" s="15" t="n">
        <v>46269</v>
      </c>
      <c r="C10" s="14" t="inlineStr">
        <is>
          <t>PF-006</t>
        </is>
      </c>
      <c r="D10" s="11">
        <f>IF(C10="","",IFERROR(VLOOKUP(C10,'Profissionais'!$A$5:$E$104,2,FALSE),""))</f>
        <v/>
      </c>
      <c r="E10" s="16" t="inlineStr">
        <is>
          <t>Produto</t>
        </is>
      </c>
      <c r="F10" s="14" t="inlineStr">
        <is>
          <t>Pomada Modeladora Aurora</t>
        </is>
      </c>
      <c r="G10" s="17" t="n">
        <v>2</v>
      </c>
      <c r="H10" s="18" t="n">
        <v>48</v>
      </c>
      <c r="I10" s="18" t="n">
        <v>0</v>
      </c>
      <c r="J10" s="7">
        <f>IF(OR(A10="",G10="",H10=""),"",IFERROR(MAX(0,G10*H10-IF(I10="",0,I10)),""))</f>
        <v/>
      </c>
      <c r="K10" s="16" t="inlineStr">
        <is>
          <t>Concluído</t>
        </is>
      </c>
      <c r="L10" s="16" t="inlineStr">
        <is>
          <t>Padrão do profissional</t>
        </is>
      </c>
      <c r="M10" s="19" t="n"/>
      <c r="N10" s="18" t="n"/>
      <c r="O10" s="12">
        <f>IF(OR(C10="",E10="",L10=""),"",IF(L10="Percentual informado",IF(M10="","",M10),IF(L10="Valor fixo","",IFERROR(IF(E10="Serviço",VLOOKUP(C10,'Profissionais'!$A$5:$E$104,4,FALSE),VLOOKUP(C10,'Profissionais'!$A$5:$E$104,5,FALSE)),""))))</f>
        <v/>
      </c>
      <c r="P10" s="7">
        <f>IF(OR(J10="",L10=""),"",IF(L10="Valor fixo",IF(N10="","",N10),IF(O10="","",IFERROR(J10*O10,""))))</f>
        <v/>
      </c>
      <c r="Q10" s="7">
        <f>IF(P10="","",IF(K10="Concluído",P10,IF(K10="Cancelado",0,"")))</f>
        <v/>
      </c>
      <c r="R10" s="21">
        <f>IF(A10="","",IF(COUNTIF($A$5:$A$124,A10)&gt;1,"Conferir ID duplicado",IF(D10="","Conferir cadastro do profissional",IF(IFERROR(VLOOKUP(C10,'Profissionais'!$A$5:$E$104,3,FALSE),"")&lt;&gt;"Ativo","Conferir situação profissional",IF(OR(B10="",E10="",F10="",G10="",H10="",K10="",L10=""),"Conferir campos obrigatórios",IF(AND(L10="Percentual informado",M10=""),"Conferir taxa informada",IF(AND(L10="Valor fixo",N10=""),"Conferir valor fixo",IF(AND(L10&lt;&gt;"Valor fixo",O10=""),"Conferir taxa aplicável",IF(K10="Pendente","Aguardar conclusão",IF(K10="Cancelado","Registro cancelado","Pronto para conferência"))))))))))</f>
        <v/>
      </c>
    </row>
    <row r="11">
      <c r="A11" s="14" t="inlineStr">
        <is>
          <t>COM-0007</t>
        </is>
      </c>
      <c r="B11" s="15" t="n">
        <v>46270</v>
      </c>
      <c r="C11" s="14" t="inlineStr">
        <is>
          <t>PF-007</t>
        </is>
      </c>
      <c r="D11" s="13">
        <f>IF(C11="","",IFERROR(VLOOKUP(C11,'Profissionais'!$A$5:$E$104,2,FALSE),""))</f>
        <v/>
      </c>
      <c r="E11" s="16" t="inlineStr">
        <is>
          <t>Produto</t>
        </is>
      </c>
      <c r="F11" s="14" t="inlineStr">
        <is>
          <t>Óleo de Cutículas Brisa</t>
        </is>
      </c>
      <c r="G11" s="17" t="n">
        <v>3</v>
      </c>
      <c r="H11" s="18" t="n">
        <v>32</v>
      </c>
      <c r="I11" s="18" t="n">
        <v>6</v>
      </c>
      <c r="J11" s="5">
        <f>IF(OR(A11="",G11="",H11=""),"",IFERROR(MAX(0,G11*H11-IF(I11="",0,I11)),""))</f>
        <v/>
      </c>
      <c r="K11" s="16" t="inlineStr">
        <is>
          <t>Concluído</t>
        </is>
      </c>
      <c r="L11" s="16" t="inlineStr">
        <is>
          <t>Percentual informado</t>
        </is>
      </c>
      <c r="M11" s="19" t="n">
        <v>0.12</v>
      </c>
      <c r="N11" s="18" t="n"/>
      <c r="O11" s="8">
        <f>IF(OR(C11="",E11="",L11=""),"",IF(L11="Percentual informado",IF(M11="","",M11),IF(L11="Valor fixo","",IFERROR(IF(E11="Serviço",VLOOKUP(C11,'Profissionais'!$A$5:$E$104,4,FALSE),VLOOKUP(C11,'Profissionais'!$A$5:$E$104,5,FALSE)),""))))</f>
        <v/>
      </c>
      <c r="P11" s="5">
        <f>IF(OR(J11="",L11=""),"",IF(L11="Valor fixo",IF(N11="","",N11),IF(O11="","",IFERROR(J11*O11,""))))</f>
        <v/>
      </c>
      <c r="Q11" s="5">
        <f>IF(P11="","",IF(K11="Concluído",P11,IF(K11="Cancelado",0,"")))</f>
        <v/>
      </c>
      <c r="R11" s="20">
        <f>IF(A11="","",IF(COUNTIF($A$5:$A$124,A11)&gt;1,"Conferir ID duplicado",IF(D11="","Conferir cadastro do profissional",IF(IFERROR(VLOOKUP(C11,'Profissionais'!$A$5:$E$104,3,FALSE),"")&lt;&gt;"Ativo","Conferir situação profissional",IF(OR(B11="",E11="",F11="",G11="",H11="",K11="",L11=""),"Conferir campos obrigatórios",IF(AND(L11="Percentual informado",M11=""),"Conferir taxa informada",IF(AND(L11="Valor fixo",N11=""),"Conferir valor fixo",IF(AND(L11&lt;&gt;"Valor fixo",O11=""),"Conferir taxa aplicável",IF(K11="Pendente","Aguardar conclusão",IF(K11="Cancelado","Registro cancelado","Pronto para conferência"))))))))))</f>
        <v/>
      </c>
    </row>
    <row r="12">
      <c r="A12" s="14" t="inlineStr">
        <is>
          <t>COM-0008</t>
        </is>
      </c>
      <c r="B12" s="15" t="n">
        <v>46271</v>
      </c>
      <c r="C12" s="14" t="inlineStr">
        <is>
          <t>PF-008</t>
        </is>
      </c>
      <c r="D12" s="11">
        <f>IF(C12="","",IFERROR(VLOOKUP(C12,'Profissionais'!$A$5:$E$104,2,FALSE),""))</f>
        <v/>
      </c>
      <c r="E12" s="16" t="inlineStr">
        <is>
          <t>Serviço</t>
        </is>
      </c>
      <c r="F12" s="14" t="inlineStr">
        <is>
          <t>Hidratação Capilar</t>
        </is>
      </c>
      <c r="G12" s="17" t="n">
        <v>1</v>
      </c>
      <c r="H12" s="18" t="n">
        <v>150</v>
      </c>
      <c r="I12" s="18" t="n">
        <v>10</v>
      </c>
      <c r="J12" s="7">
        <f>IF(OR(A12="",G12="",H12=""),"",IFERROR(MAX(0,G12*H12-IF(I12="",0,I12)),""))</f>
        <v/>
      </c>
      <c r="K12" s="16" t="inlineStr">
        <is>
          <t>Concluído</t>
        </is>
      </c>
      <c r="L12" s="16" t="inlineStr">
        <is>
          <t>Padrão do profissional</t>
        </is>
      </c>
      <c r="M12" s="19" t="n"/>
      <c r="N12" s="18" t="n"/>
      <c r="O12" s="12">
        <f>IF(OR(C12="",E12="",L12=""),"",IF(L12="Percentual informado",IF(M12="","",M12),IF(L12="Valor fixo","",IFERROR(IF(E12="Serviço",VLOOKUP(C12,'Profissionais'!$A$5:$E$104,4,FALSE),VLOOKUP(C12,'Profissionais'!$A$5:$E$104,5,FALSE)),""))))</f>
        <v/>
      </c>
      <c r="P12" s="7">
        <f>IF(OR(J12="",L12=""),"",IF(L12="Valor fixo",IF(N12="","",N12),IF(O12="","",IFERROR(J12*O12,""))))</f>
        <v/>
      </c>
      <c r="Q12" s="7">
        <f>IF(P12="","",IF(K12="Concluído",P12,IF(K12="Cancelado",0,"")))</f>
        <v/>
      </c>
      <c r="R12" s="21">
        <f>IF(A12="","",IF(COUNTIF($A$5:$A$124,A12)&gt;1,"Conferir ID duplicado",IF(D12="","Conferir cadastro do profissional",IF(IFERROR(VLOOKUP(C12,'Profissionais'!$A$5:$E$104,3,FALSE),"")&lt;&gt;"Ativo","Conferir situação profissional",IF(OR(B12="",E12="",F12="",G12="",H12="",K12="",L12=""),"Conferir campos obrigatórios",IF(AND(L12="Percentual informado",M12=""),"Conferir taxa informada",IF(AND(L12="Valor fixo",N12=""),"Conferir valor fixo",IF(AND(L12&lt;&gt;"Valor fixo",O12=""),"Conferir taxa aplicável",IF(K12="Pendente","Aguardar conclusão",IF(K12="Cancelado","Registro cancelado","Pronto para conferência"))))))))))</f>
        <v/>
      </c>
    </row>
    <row r="13">
      <c r="A13" s="14" t="inlineStr">
        <is>
          <t>COM-0009</t>
        </is>
      </c>
      <c r="B13" s="15" t="n">
        <v>46272</v>
      </c>
      <c r="C13" s="14" t="inlineStr">
        <is>
          <t>PF-001</t>
        </is>
      </c>
      <c r="D13" s="13">
        <f>IF(C13="","",IFERROR(VLOOKUP(C13,'Profissionais'!$A$5:$E$104,2,FALSE),""))</f>
        <v/>
      </c>
      <c r="E13" s="16" t="inlineStr">
        <is>
          <t>Produto</t>
        </is>
      </c>
      <c r="F13" s="14" t="inlineStr">
        <is>
          <t>Shampoo Linha Coral</t>
        </is>
      </c>
      <c r="G13" s="17" t="n">
        <v>1</v>
      </c>
      <c r="H13" s="18" t="n">
        <v>55</v>
      </c>
      <c r="I13" s="18" t="n">
        <v>0</v>
      </c>
      <c r="J13" s="5">
        <f>IF(OR(A13="",G13="",H13=""),"",IFERROR(MAX(0,G13*H13-IF(I13="",0,I13)),""))</f>
        <v/>
      </c>
      <c r="K13" s="16" t="inlineStr">
        <is>
          <t>Pendente</t>
        </is>
      </c>
      <c r="L13" s="16" t="inlineStr">
        <is>
          <t>Padrão do profissional</t>
        </is>
      </c>
      <c r="M13" s="19" t="n"/>
      <c r="N13" s="18" t="n"/>
      <c r="O13" s="8">
        <f>IF(OR(C13="",E13="",L13=""),"",IF(L13="Percentual informado",IF(M13="","",M13),IF(L13="Valor fixo","",IFERROR(IF(E13="Serviço",VLOOKUP(C13,'Profissionais'!$A$5:$E$104,4,FALSE),VLOOKUP(C13,'Profissionais'!$A$5:$E$104,5,FALSE)),""))))</f>
        <v/>
      </c>
      <c r="P13" s="5">
        <f>IF(OR(J13="",L13=""),"",IF(L13="Valor fixo",IF(N13="","",N13),IF(O13="","",IFERROR(J13*O13,""))))</f>
        <v/>
      </c>
      <c r="Q13" s="5">
        <f>IF(P13="","",IF(K13="Concluído",P13,IF(K13="Cancelado",0,"")))</f>
        <v/>
      </c>
      <c r="R13" s="20">
        <f>IF(A13="","",IF(COUNTIF($A$5:$A$124,A13)&gt;1,"Conferir ID duplicado",IF(D13="","Conferir cadastro do profissional",IF(IFERROR(VLOOKUP(C13,'Profissionais'!$A$5:$E$104,3,FALSE),"")&lt;&gt;"Ativo","Conferir situação profissional",IF(OR(B13="",E13="",F13="",G13="",H13="",K13="",L13=""),"Conferir campos obrigatórios",IF(AND(L13="Percentual informado",M13=""),"Conferir taxa informada",IF(AND(L13="Valor fixo",N13=""),"Conferir valor fixo",IF(AND(L13&lt;&gt;"Valor fixo",O13=""),"Conferir taxa aplicável",IF(K13="Pendente","Aguardar conclusão",IF(K13="Cancelado","Registro cancelado","Pronto para conferência"))))))))))</f>
        <v/>
      </c>
    </row>
    <row r="14">
      <c r="A14" s="14" t="inlineStr">
        <is>
          <t>COM-0010</t>
        </is>
      </c>
      <c r="B14" s="15" t="n">
        <v>46273</v>
      </c>
      <c r="C14" s="14" t="inlineStr">
        <is>
          <t>PF-002</t>
        </is>
      </c>
      <c r="D14" s="11">
        <f>IF(C14="","",IFERROR(VLOOKUP(C14,'Profissionais'!$A$5:$E$104,2,FALSE),""))</f>
        <v/>
      </c>
      <c r="E14" s="16" t="inlineStr">
        <is>
          <t>Serviço</t>
        </is>
      </c>
      <c r="F14" s="14" t="inlineStr">
        <is>
          <t>Finalização Dália</t>
        </is>
      </c>
      <c r="G14" s="17" t="n">
        <v>1</v>
      </c>
      <c r="H14" s="18" t="n">
        <v>110</v>
      </c>
      <c r="I14" s="18" t="n">
        <v>0</v>
      </c>
      <c r="J14" s="7">
        <f>IF(OR(A14="",G14="",H14=""),"",IFERROR(MAX(0,G14*H14-IF(I14="",0,I14)),""))</f>
        <v/>
      </c>
      <c r="K14" s="16" t="inlineStr">
        <is>
          <t>Cancelado</t>
        </is>
      </c>
      <c r="L14" s="16" t="inlineStr">
        <is>
          <t>Padrão do profissional</t>
        </is>
      </c>
      <c r="M14" s="19" t="n"/>
      <c r="N14" s="18" t="n"/>
      <c r="O14" s="12">
        <f>IF(OR(C14="",E14="",L14=""),"",IF(L14="Percentual informado",IF(M14="","",M14),IF(L14="Valor fixo","",IFERROR(IF(E14="Serviço",VLOOKUP(C14,'Profissionais'!$A$5:$E$104,4,FALSE),VLOOKUP(C14,'Profissionais'!$A$5:$E$104,5,FALSE)),""))))</f>
        <v/>
      </c>
      <c r="P14" s="7">
        <f>IF(OR(J14="",L14=""),"",IF(L14="Valor fixo",IF(N14="","",N14),IF(O14="","",IFERROR(J14*O14,""))))</f>
        <v/>
      </c>
      <c r="Q14" s="7">
        <f>IF(P14="","",IF(K14="Concluído",P14,IF(K14="Cancelado",0,"")))</f>
        <v/>
      </c>
      <c r="R14" s="21">
        <f>IF(A14="","",IF(COUNTIF($A$5:$A$124,A14)&gt;1,"Conferir ID duplicado",IF(D14="","Conferir cadastro do profissional",IF(IFERROR(VLOOKUP(C14,'Profissionais'!$A$5:$E$104,3,FALSE),"")&lt;&gt;"Ativo","Conferir situação profissional",IF(OR(B14="",E14="",F14="",G14="",H14="",K14="",L14=""),"Conferir campos obrigatórios",IF(AND(L14="Percentual informado",M14=""),"Conferir taxa informada",IF(AND(L14="Valor fixo",N14=""),"Conferir valor fixo",IF(AND(L14&lt;&gt;"Valor fixo",O14=""),"Conferir taxa aplicável",IF(K14="Pendente","Aguardar conclusão",IF(K14="Cancelado","Registro cancelado","Pronto para conferência"))))))))))</f>
        <v/>
      </c>
    </row>
    <row r="15">
      <c r="A15" s="14" t="n"/>
      <c r="B15" s="15" t="n"/>
      <c r="C15" s="14" t="n"/>
      <c r="D15" s="13">
        <f>IF(C15="","",IFERROR(VLOOKUP(C15,'Profissionais'!$A$5:$E$104,2,FALSE),""))</f>
        <v/>
      </c>
      <c r="E15" s="16" t="n"/>
      <c r="F15" s="14" t="n"/>
      <c r="G15" s="17" t="n"/>
      <c r="H15" s="18" t="n"/>
      <c r="I15" s="18" t="n"/>
      <c r="J15" s="5">
        <f>IF(OR(A15="",G15="",H15=""),"",IFERROR(MAX(0,G15*H15-IF(I15="",0,I15)),""))</f>
        <v/>
      </c>
      <c r="K15" s="16" t="n"/>
      <c r="L15" s="16" t="n"/>
      <c r="M15" s="19" t="n"/>
      <c r="N15" s="18" t="n"/>
      <c r="O15" s="8">
        <f>IF(OR(C15="",E15="",L15=""),"",IF(L15="Percentual informado",IF(M15="","",M15),IF(L15="Valor fixo","",IFERROR(IF(E15="Serviço",VLOOKUP(C15,'Profissionais'!$A$5:$E$104,4,FALSE),VLOOKUP(C15,'Profissionais'!$A$5:$E$104,5,FALSE)),""))))</f>
        <v/>
      </c>
      <c r="P15" s="5">
        <f>IF(OR(J15="",L15=""),"",IF(L15="Valor fixo",IF(N15="","",N15),IF(O15="","",IFERROR(J15*O15,""))))</f>
        <v/>
      </c>
      <c r="Q15" s="5">
        <f>IF(P15="","",IF(K15="Concluído",P15,IF(K15="Cancelado",0,"")))</f>
        <v/>
      </c>
      <c r="R15" s="20">
        <f>IF(A15="","",IF(COUNTIF($A$5:$A$124,A15)&gt;1,"Conferir ID duplicado",IF(D15="","Conferir cadastro do profissional",IF(IFERROR(VLOOKUP(C15,'Profissionais'!$A$5:$E$104,3,FALSE),"")&lt;&gt;"Ativo","Conferir situação profissional",IF(OR(B15="",E15="",F15="",G15="",H15="",K15="",L15=""),"Conferir campos obrigatórios",IF(AND(L15="Percentual informado",M15=""),"Conferir taxa informada",IF(AND(L15="Valor fixo",N15=""),"Conferir valor fixo",IF(AND(L15&lt;&gt;"Valor fixo",O15=""),"Conferir taxa aplicável",IF(K15="Pendente","Aguardar conclusão",IF(K15="Cancelado","Registro cancelado","Pronto para conferência"))))))))))</f>
        <v/>
      </c>
    </row>
    <row r="16">
      <c r="A16" s="14" t="n"/>
      <c r="B16" s="15" t="n"/>
      <c r="C16" s="14" t="n"/>
      <c r="D16" s="11">
        <f>IF(C16="","",IFERROR(VLOOKUP(C16,'Profissionais'!$A$5:$E$104,2,FALSE),""))</f>
        <v/>
      </c>
      <c r="E16" s="16" t="n"/>
      <c r="F16" s="14" t="n"/>
      <c r="G16" s="17" t="n"/>
      <c r="H16" s="18" t="n"/>
      <c r="I16" s="18" t="n"/>
      <c r="J16" s="7">
        <f>IF(OR(A16="",G16="",H16=""),"",IFERROR(MAX(0,G16*H16-IF(I16="",0,I16)),""))</f>
        <v/>
      </c>
      <c r="K16" s="16" t="n"/>
      <c r="L16" s="16" t="n"/>
      <c r="M16" s="19" t="n"/>
      <c r="N16" s="18" t="n"/>
      <c r="O16" s="12">
        <f>IF(OR(C16="",E16="",L16=""),"",IF(L16="Percentual informado",IF(M16="","",M16),IF(L16="Valor fixo","",IFERROR(IF(E16="Serviço",VLOOKUP(C16,'Profissionais'!$A$5:$E$104,4,FALSE),VLOOKUP(C16,'Profissionais'!$A$5:$E$104,5,FALSE)),""))))</f>
        <v/>
      </c>
      <c r="P16" s="7">
        <f>IF(OR(J16="",L16=""),"",IF(L16="Valor fixo",IF(N16="","",N16),IF(O16="","",IFERROR(J16*O16,""))))</f>
        <v/>
      </c>
      <c r="Q16" s="7">
        <f>IF(P16="","",IF(K16="Concluído",P16,IF(K16="Cancelado",0,"")))</f>
        <v/>
      </c>
      <c r="R16" s="21">
        <f>IF(A16="","",IF(COUNTIF($A$5:$A$124,A16)&gt;1,"Conferir ID duplicado",IF(D16="","Conferir cadastro do profissional",IF(IFERROR(VLOOKUP(C16,'Profissionais'!$A$5:$E$104,3,FALSE),"")&lt;&gt;"Ativo","Conferir situação profissional",IF(OR(B16="",E16="",F16="",G16="",H16="",K16="",L16=""),"Conferir campos obrigatórios",IF(AND(L16="Percentual informado",M16=""),"Conferir taxa informada",IF(AND(L16="Valor fixo",N16=""),"Conferir valor fixo",IF(AND(L16&lt;&gt;"Valor fixo",O16=""),"Conferir taxa aplicável",IF(K16="Pendente","Aguardar conclusão",IF(K16="Cancelado","Registro cancelado","Pronto para conferência"))))))))))</f>
        <v/>
      </c>
    </row>
    <row r="17">
      <c r="A17" s="14" t="n"/>
      <c r="B17" s="15" t="n"/>
      <c r="C17" s="14" t="n"/>
      <c r="D17" s="13">
        <f>IF(C17="","",IFERROR(VLOOKUP(C17,'Profissionais'!$A$5:$E$104,2,FALSE),""))</f>
        <v/>
      </c>
      <c r="E17" s="16" t="n"/>
      <c r="F17" s="14" t="n"/>
      <c r="G17" s="17" t="n"/>
      <c r="H17" s="18" t="n"/>
      <c r="I17" s="18" t="n"/>
      <c r="J17" s="5">
        <f>IF(OR(A17="",G17="",H17=""),"",IFERROR(MAX(0,G17*H17-IF(I17="",0,I17)),""))</f>
        <v/>
      </c>
      <c r="K17" s="16" t="n"/>
      <c r="L17" s="16" t="n"/>
      <c r="M17" s="19" t="n"/>
      <c r="N17" s="18" t="n"/>
      <c r="O17" s="8">
        <f>IF(OR(C17="",E17="",L17=""),"",IF(L17="Percentual informado",IF(M17="","",M17),IF(L17="Valor fixo","",IFERROR(IF(E17="Serviço",VLOOKUP(C17,'Profissionais'!$A$5:$E$104,4,FALSE),VLOOKUP(C17,'Profissionais'!$A$5:$E$104,5,FALSE)),""))))</f>
        <v/>
      </c>
      <c r="P17" s="5">
        <f>IF(OR(J17="",L17=""),"",IF(L17="Valor fixo",IF(N17="","",N17),IF(O17="","",IFERROR(J17*O17,""))))</f>
        <v/>
      </c>
      <c r="Q17" s="5">
        <f>IF(P17="","",IF(K17="Concluído",P17,IF(K17="Cancelado",0,"")))</f>
        <v/>
      </c>
      <c r="R17" s="20">
        <f>IF(A17="","",IF(COUNTIF($A$5:$A$124,A17)&gt;1,"Conferir ID duplicado",IF(D17="","Conferir cadastro do profissional",IF(IFERROR(VLOOKUP(C17,'Profissionais'!$A$5:$E$104,3,FALSE),"")&lt;&gt;"Ativo","Conferir situação profissional",IF(OR(B17="",E17="",F17="",G17="",H17="",K17="",L17=""),"Conferir campos obrigatórios",IF(AND(L17="Percentual informado",M17=""),"Conferir taxa informada",IF(AND(L17="Valor fixo",N17=""),"Conferir valor fixo",IF(AND(L17&lt;&gt;"Valor fixo",O17=""),"Conferir taxa aplicável",IF(K17="Pendente","Aguardar conclusão",IF(K17="Cancelado","Registro cancelado","Pronto para conferência"))))))))))</f>
        <v/>
      </c>
    </row>
    <row r="18">
      <c r="A18" s="14" t="n"/>
      <c r="B18" s="15" t="n"/>
      <c r="C18" s="14" t="n"/>
      <c r="D18" s="11">
        <f>IF(C18="","",IFERROR(VLOOKUP(C18,'Profissionais'!$A$5:$E$104,2,FALSE),""))</f>
        <v/>
      </c>
      <c r="E18" s="16" t="n"/>
      <c r="F18" s="14" t="n"/>
      <c r="G18" s="17" t="n"/>
      <c r="H18" s="18" t="n"/>
      <c r="I18" s="18" t="n"/>
      <c r="J18" s="7">
        <f>IF(OR(A18="",G18="",H18=""),"",IFERROR(MAX(0,G18*H18-IF(I18="",0,I18)),""))</f>
        <v/>
      </c>
      <c r="K18" s="16" t="n"/>
      <c r="L18" s="16" t="n"/>
      <c r="M18" s="19" t="n"/>
      <c r="N18" s="18" t="n"/>
      <c r="O18" s="12">
        <f>IF(OR(C18="",E18="",L18=""),"",IF(L18="Percentual informado",IF(M18="","",M18),IF(L18="Valor fixo","",IFERROR(IF(E18="Serviço",VLOOKUP(C18,'Profissionais'!$A$5:$E$104,4,FALSE),VLOOKUP(C18,'Profissionais'!$A$5:$E$104,5,FALSE)),""))))</f>
        <v/>
      </c>
      <c r="P18" s="7">
        <f>IF(OR(J18="",L18=""),"",IF(L18="Valor fixo",IF(N18="","",N18),IF(O18="","",IFERROR(J18*O18,""))))</f>
        <v/>
      </c>
      <c r="Q18" s="7">
        <f>IF(P18="","",IF(K18="Concluído",P18,IF(K18="Cancelado",0,"")))</f>
        <v/>
      </c>
      <c r="R18" s="21">
        <f>IF(A18="","",IF(COUNTIF($A$5:$A$124,A18)&gt;1,"Conferir ID duplicado",IF(D18="","Conferir cadastro do profissional",IF(IFERROR(VLOOKUP(C18,'Profissionais'!$A$5:$E$104,3,FALSE),"")&lt;&gt;"Ativo","Conferir situação profissional",IF(OR(B18="",E18="",F18="",G18="",H18="",K18="",L18=""),"Conferir campos obrigatórios",IF(AND(L18="Percentual informado",M18=""),"Conferir taxa informada",IF(AND(L18="Valor fixo",N18=""),"Conferir valor fixo",IF(AND(L18&lt;&gt;"Valor fixo",O18=""),"Conferir taxa aplicável",IF(K18="Pendente","Aguardar conclusão",IF(K18="Cancelado","Registro cancelado","Pronto para conferência"))))))))))</f>
        <v/>
      </c>
    </row>
    <row r="19">
      <c r="A19" s="14" t="n"/>
      <c r="B19" s="15" t="n"/>
      <c r="C19" s="14" t="n"/>
      <c r="D19" s="13">
        <f>IF(C19="","",IFERROR(VLOOKUP(C19,'Profissionais'!$A$5:$E$104,2,FALSE),""))</f>
        <v/>
      </c>
      <c r="E19" s="16" t="n"/>
      <c r="F19" s="14" t="n"/>
      <c r="G19" s="17" t="n"/>
      <c r="H19" s="18" t="n"/>
      <c r="I19" s="18" t="n"/>
      <c r="J19" s="5">
        <f>IF(OR(A19="",G19="",H19=""),"",IFERROR(MAX(0,G19*H19-IF(I19="",0,I19)),""))</f>
        <v/>
      </c>
      <c r="K19" s="16" t="n"/>
      <c r="L19" s="16" t="n"/>
      <c r="M19" s="19" t="n"/>
      <c r="N19" s="18" t="n"/>
      <c r="O19" s="8">
        <f>IF(OR(C19="",E19="",L19=""),"",IF(L19="Percentual informado",IF(M19="","",M19),IF(L19="Valor fixo","",IFERROR(IF(E19="Serviço",VLOOKUP(C19,'Profissionais'!$A$5:$E$104,4,FALSE),VLOOKUP(C19,'Profissionais'!$A$5:$E$104,5,FALSE)),""))))</f>
        <v/>
      </c>
      <c r="P19" s="5">
        <f>IF(OR(J19="",L19=""),"",IF(L19="Valor fixo",IF(N19="","",N19),IF(O19="","",IFERROR(J19*O19,""))))</f>
        <v/>
      </c>
      <c r="Q19" s="5">
        <f>IF(P19="","",IF(K19="Concluído",P19,IF(K19="Cancelado",0,"")))</f>
        <v/>
      </c>
      <c r="R19" s="20">
        <f>IF(A19="","",IF(COUNTIF($A$5:$A$124,A19)&gt;1,"Conferir ID duplicado",IF(D19="","Conferir cadastro do profissional",IF(IFERROR(VLOOKUP(C19,'Profissionais'!$A$5:$E$104,3,FALSE),"")&lt;&gt;"Ativo","Conferir situação profissional",IF(OR(B19="",E19="",F19="",G19="",H19="",K19="",L19=""),"Conferir campos obrigatórios",IF(AND(L19="Percentual informado",M19=""),"Conferir taxa informada",IF(AND(L19="Valor fixo",N19=""),"Conferir valor fixo",IF(AND(L19&lt;&gt;"Valor fixo",O19=""),"Conferir taxa aplicável",IF(K19="Pendente","Aguardar conclusão",IF(K19="Cancelado","Registro cancelado","Pronto para conferência"))))))))))</f>
        <v/>
      </c>
    </row>
    <row r="20">
      <c r="A20" s="14" t="n"/>
      <c r="B20" s="15" t="n"/>
      <c r="C20" s="14" t="n"/>
      <c r="D20" s="11">
        <f>IF(C20="","",IFERROR(VLOOKUP(C20,'Profissionais'!$A$5:$E$104,2,FALSE),""))</f>
        <v/>
      </c>
      <c r="E20" s="16" t="n"/>
      <c r="F20" s="14" t="n"/>
      <c r="G20" s="17" t="n"/>
      <c r="H20" s="18" t="n"/>
      <c r="I20" s="18" t="n"/>
      <c r="J20" s="7">
        <f>IF(OR(A20="",G20="",H20=""),"",IFERROR(MAX(0,G20*H20-IF(I20="",0,I20)),""))</f>
        <v/>
      </c>
      <c r="K20" s="16" t="n"/>
      <c r="L20" s="16" t="n"/>
      <c r="M20" s="19" t="n"/>
      <c r="N20" s="18" t="n"/>
      <c r="O20" s="12">
        <f>IF(OR(C20="",E20="",L20=""),"",IF(L20="Percentual informado",IF(M20="","",M20),IF(L20="Valor fixo","",IFERROR(IF(E20="Serviço",VLOOKUP(C20,'Profissionais'!$A$5:$E$104,4,FALSE),VLOOKUP(C20,'Profissionais'!$A$5:$E$104,5,FALSE)),""))))</f>
        <v/>
      </c>
      <c r="P20" s="7">
        <f>IF(OR(J20="",L20=""),"",IF(L20="Valor fixo",IF(N20="","",N20),IF(O20="","",IFERROR(J20*O20,""))))</f>
        <v/>
      </c>
      <c r="Q20" s="7">
        <f>IF(P20="","",IF(K20="Concluído",P20,IF(K20="Cancelado",0,"")))</f>
        <v/>
      </c>
      <c r="R20" s="21">
        <f>IF(A20="","",IF(COUNTIF($A$5:$A$124,A20)&gt;1,"Conferir ID duplicado",IF(D20="","Conferir cadastro do profissional",IF(IFERROR(VLOOKUP(C20,'Profissionais'!$A$5:$E$104,3,FALSE),"")&lt;&gt;"Ativo","Conferir situação profissional",IF(OR(B20="",E20="",F20="",G20="",H20="",K20="",L20=""),"Conferir campos obrigatórios",IF(AND(L20="Percentual informado",M20=""),"Conferir taxa informada",IF(AND(L20="Valor fixo",N20=""),"Conferir valor fixo",IF(AND(L20&lt;&gt;"Valor fixo",O20=""),"Conferir taxa aplicável",IF(K20="Pendente","Aguardar conclusão",IF(K20="Cancelado","Registro cancelado","Pronto para conferência"))))))))))</f>
        <v/>
      </c>
    </row>
    <row r="21">
      <c r="A21" s="14" t="n"/>
      <c r="B21" s="15" t="n"/>
      <c r="C21" s="14" t="n"/>
      <c r="D21" s="13">
        <f>IF(C21="","",IFERROR(VLOOKUP(C21,'Profissionais'!$A$5:$E$104,2,FALSE),""))</f>
        <v/>
      </c>
      <c r="E21" s="16" t="n"/>
      <c r="F21" s="14" t="n"/>
      <c r="G21" s="17" t="n"/>
      <c r="H21" s="18" t="n"/>
      <c r="I21" s="18" t="n"/>
      <c r="J21" s="5">
        <f>IF(OR(A21="",G21="",H21=""),"",IFERROR(MAX(0,G21*H21-IF(I21="",0,I21)),""))</f>
        <v/>
      </c>
      <c r="K21" s="16" t="n"/>
      <c r="L21" s="16" t="n"/>
      <c r="M21" s="19" t="n"/>
      <c r="N21" s="18" t="n"/>
      <c r="O21" s="8">
        <f>IF(OR(C21="",E21="",L21=""),"",IF(L21="Percentual informado",IF(M21="","",M21),IF(L21="Valor fixo","",IFERROR(IF(E21="Serviço",VLOOKUP(C21,'Profissionais'!$A$5:$E$104,4,FALSE),VLOOKUP(C21,'Profissionais'!$A$5:$E$104,5,FALSE)),""))))</f>
        <v/>
      </c>
      <c r="P21" s="5">
        <f>IF(OR(J21="",L21=""),"",IF(L21="Valor fixo",IF(N21="","",N21),IF(O21="","",IFERROR(J21*O21,""))))</f>
        <v/>
      </c>
      <c r="Q21" s="5">
        <f>IF(P21="","",IF(K21="Concluído",P21,IF(K21="Cancelado",0,"")))</f>
        <v/>
      </c>
      <c r="R21" s="20">
        <f>IF(A21="","",IF(COUNTIF($A$5:$A$124,A21)&gt;1,"Conferir ID duplicado",IF(D21="","Conferir cadastro do profissional",IF(IFERROR(VLOOKUP(C21,'Profissionais'!$A$5:$E$104,3,FALSE),"")&lt;&gt;"Ativo","Conferir situação profissional",IF(OR(B21="",E21="",F21="",G21="",H21="",K21="",L21=""),"Conferir campos obrigatórios",IF(AND(L21="Percentual informado",M21=""),"Conferir taxa informada",IF(AND(L21="Valor fixo",N21=""),"Conferir valor fixo",IF(AND(L21&lt;&gt;"Valor fixo",O21=""),"Conferir taxa aplicável",IF(K21="Pendente","Aguardar conclusão",IF(K21="Cancelado","Registro cancelado","Pronto para conferência"))))))))))</f>
        <v/>
      </c>
    </row>
    <row r="22">
      <c r="A22" s="14" t="n"/>
      <c r="B22" s="15" t="n"/>
      <c r="C22" s="14" t="n"/>
      <c r="D22" s="11">
        <f>IF(C22="","",IFERROR(VLOOKUP(C22,'Profissionais'!$A$5:$E$104,2,FALSE),""))</f>
        <v/>
      </c>
      <c r="E22" s="16" t="n"/>
      <c r="F22" s="14" t="n"/>
      <c r="G22" s="17" t="n"/>
      <c r="H22" s="18" t="n"/>
      <c r="I22" s="18" t="n"/>
      <c r="J22" s="7">
        <f>IF(OR(A22="",G22="",H22=""),"",IFERROR(MAX(0,G22*H22-IF(I22="",0,I22)),""))</f>
        <v/>
      </c>
      <c r="K22" s="16" t="n"/>
      <c r="L22" s="16" t="n"/>
      <c r="M22" s="19" t="n"/>
      <c r="N22" s="18" t="n"/>
      <c r="O22" s="12">
        <f>IF(OR(C22="",E22="",L22=""),"",IF(L22="Percentual informado",IF(M22="","",M22),IF(L22="Valor fixo","",IFERROR(IF(E22="Serviço",VLOOKUP(C22,'Profissionais'!$A$5:$E$104,4,FALSE),VLOOKUP(C22,'Profissionais'!$A$5:$E$104,5,FALSE)),""))))</f>
        <v/>
      </c>
      <c r="P22" s="7">
        <f>IF(OR(J22="",L22=""),"",IF(L22="Valor fixo",IF(N22="","",N22),IF(O22="","",IFERROR(J22*O22,""))))</f>
        <v/>
      </c>
      <c r="Q22" s="7">
        <f>IF(P22="","",IF(K22="Concluído",P22,IF(K22="Cancelado",0,"")))</f>
        <v/>
      </c>
      <c r="R22" s="21">
        <f>IF(A22="","",IF(COUNTIF($A$5:$A$124,A22)&gt;1,"Conferir ID duplicado",IF(D22="","Conferir cadastro do profissional",IF(IFERROR(VLOOKUP(C22,'Profissionais'!$A$5:$E$104,3,FALSE),"")&lt;&gt;"Ativo","Conferir situação profissional",IF(OR(B22="",E22="",F22="",G22="",H22="",K22="",L22=""),"Conferir campos obrigatórios",IF(AND(L22="Percentual informado",M22=""),"Conferir taxa informada",IF(AND(L22="Valor fixo",N22=""),"Conferir valor fixo",IF(AND(L22&lt;&gt;"Valor fixo",O22=""),"Conferir taxa aplicável",IF(K22="Pendente","Aguardar conclusão",IF(K22="Cancelado","Registro cancelado","Pronto para conferência"))))))))))</f>
        <v/>
      </c>
    </row>
    <row r="23">
      <c r="A23" s="14" t="n"/>
      <c r="B23" s="15" t="n"/>
      <c r="C23" s="14" t="n"/>
      <c r="D23" s="13">
        <f>IF(C23="","",IFERROR(VLOOKUP(C23,'Profissionais'!$A$5:$E$104,2,FALSE),""))</f>
        <v/>
      </c>
      <c r="E23" s="16" t="n"/>
      <c r="F23" s="14" t="n"/>
      <c r="G23" s="17" t="n"/>
      <c r="H23" s="18" t="n"/>
      <c r="I23" s="18" t="n"/>
      <c r="J23" s="5">
        <f>IF(OR(A23="",G23="",H23=""),"",IFERROR(MAX(0,G23*H23-IF(I23="",0,I23)),""))</f>
        <v/>
      </c>
      <c r="K23" s="16" t="n"/>
      <c r="L23" s="16" t="n"/>
      <c r="M23" s="19" t="n"/>
      <c r="N23" s="18" t="n"/>
      <c r="O23" s="8">
        <f>IF(OR(C23="",E23="",L23=""),"",IF(L23="Percentual informado",IF(M23="","",M23),IF(L23="Valor fixo","",IFERROR(IF(E23="Serviço",VLOOKUP(C23,'Profissionais'!$A$5:$E$104,4,FALSE),VLOOKUP(C23,'Profissionais'!$A$5:$E$104,5,FALSE)),""))))</f>
        <v/>
      </c>
      <c r="P23" s="5">
        <f>IF(OR(J23="",L23=""),"",IF(L23="Valor fixo",IF(N23="","",N23),IF(O23="","",IFERROR(J23*O23,""))))</f>
        <v/>
      </c>
      <c r="Q23" s="5">
        <f>IF(P23="","",IF(K23="Concluído",P23,IF(K23="Cancelado",0,"")))</f>
        <v/>
      </c>
      <c r="R23" s="20">
        <f>IF(A23="","",IF(COUNTIF($A$5:$A$124,A23)&gt;1,"Conferir ID duplicado",IF(D23="","Conferir cadastro do profissional",IF(IFERROR(VLOOKUP(C23,'Profissionais'!$A$5:$E$104,3,FALSE),"")&lt;&gt;"Ativo","Conferir situação profissional",IF(OR(B23="",E23="",F23="",G23="",H23="",K23="",L23=""),"Conferir campos obrigatórios",IF(AND(L23="Percentual informado",M23=""),"Conferir taxa informada",IF(AND(L23="Valor fixo",N23=""),"Conferir valor fixo",IF(AND(L23&lt;&gt;"Valor fixo",O23=""),"Conferir taxa aplicável",IF(K23="Pendente","Aguardar conclusão",IF(K23="Cancelado","Registro cancelado","Pronto para conferência"))))))))))</f>
        <v/>
      </c>
    </row>
    <row r="24">
      <c r="A24" s="14" t="n"/>
      <c r="B24" s="15" t="n"/>
      <c r="C24" s="14" t="n"/>
      <c r="D24" s="11">
        <f>IF(C24="","",IFERROR(VLOOKUP(C24,'Profissionais'!$A$5:$E$104,2,FALSE),""))</f>
        <v/>
      </c>
      <c r="E24" s="16" t="n"/>
      <c r="F24" s="14" t="n"/>
      <c r="G24" s="17" t="n"/>
      <c r="H24" s="18" t="n"/>
      <c r="I24" s="18" t="n"/>
      <c r="J24" s="7">
        <f>IF(OR(A24="",G24="",H24=""),"",IFERROR(MAX(0,G24*H24-IF(I24="",0,I24)),""))</f>
        <v/>
      </c>
      <c r="K24" s="16" t="n"/>
      <c r="L24" s="16" t="n"/>
      <c r="M24" s="19" t="n"/>
      <c r="N24" s="18" t="n"/>
      <c r="O24" s="12">
        <f>IF(OR(C24="",E24="",L24=""),"",IF(L24="Percentual informado",IF(M24="","",M24),IF(L24="Valor fixo","",IFERROR(IF(E24="Serviço",VLOOKUP(C24,'Profissionais'!$A$5:$E$104,4,FALSE),VLOOKUP(C24,'Profissionais'!$A$5:$E$104,5,FALSE)),""))))</f>
        <v/>
      </c>
      <c r="P24" s="7">
        <f>IF(OR(J24="",L24=""),"",IF(L24="Valor fixo",IF(N24="","",N24),IF(O24="","",IFERROR(J24*O24,""))))</f>
        <v/>
      </c>
      <c r="Q24" s="7">
        <f>IF(P24="","",IF(K24="Concluído",P24,IF(K24="Cancelado",0,"")))</f>
        <v/>
      </c>
      <c r="R24" s="21">
        <f>IF(A24="","",IF(COUNTIF($A$5:$A$124,A24)&gt;1,"Conferir ID duplicado",IF(D24="","Conferir cadastro do profissional",IF(IFERROR(VLOOKUP(C24,'Profissionais'!$A$5:$E$104,3,FALSE),"")&lt;&gt;"Ativo","Conferir situação profissional",IF(OR(B24="",E24="",F24="",G24="",H24="",K24="",L24=""),"Conferir campos obrigatórios",IF(AND(L24="Percentual informado",M24=""),"Conferir taxa informada",IF(AND(L24="Valor fixo",N24=""),"Conferir valor fixo",IF(AND(L24&lt;&gt;"Valor fixo",O24=""),"Conferir taxa aplicável",IF(K24="Pendente","Aguardar conclusão",IF(K24="Cancelado","Registro cancelado","Pronto para conferência"))))))))))</f>
        <v/>
      </c>
    </row>
    <row r="25">
      <c r="A25" s="14" t="n"/>
      <c r="B25" s="15" t="n"/>
      <c r="C25" s="14" t="n"/>
      <c r="D25" s="13">
        <f>IF(C25="","",IFERROR(VLOOKUP(C25,'Profissionais'!$A$5:$E$104,2,FALSE),""))</f>
        <v/>
      </c>
      <c r="E25" s="16" t="n"/>
      <c r="F25" s="14" t="n"/>
      <c r="G25" s="17" t="n"/>
      <c r="H25" s="18" t="n"/>
      <c r="I25" s="18" t="n"/>
      <c r="J25" s="5">
        <f>IF(OR(A25="",G25="",H25=""),"",IFERROR(MAX(0,G25*H25-IF(I25="",0,I25)),""))</f>
        <v/>
      </c>
      <c r="K25" s="16" t="n"/>
      <c r="L25" s="16" t="n"/>
      <c r="M25" s="19" t="n"/>
      <c r="N25" s="18" t="n"/>
      <c r="O25" s="8">
        <f>IF(OR(C25="",E25="",L25=""),"",IF(L25="Percentual informado",IF(M25="","",M25),IF(L25="Valor fixo","",IFERROR(IF(E25="Serviço",VLOOKUP(C25,'Profissionais'!$A$5:$E$104,4,FALSE),VLOOKUP(C25,'Profissionais'!$A$5:$E$104,5,FALSE)),""))))</f>
        <v/>
      </c>
      <c r="P25" s="5">
        <f>IF(OR(J25="",L25=""),"",IF(L25="Valor fixo",IF(N25="","",N25),IF(O25="","",IFERROR(J25*O25,""))))</f>
        <v/>
      </c>
      <c r="Q25" s="5">
        <f>IF(P25="","",IF(K25="Concluído",P25,IF(K25="Cancelado",0,"")))</f>
        <v/>
      </c>
      <c r="R25" s="20">
        <f>IF(A25="","",IF(COUNTIF($A$5:$A$124,A25)&gt;1,"Conferir ID duplicado",IF(D25="","Conferir cadastro do profissional",IF(IFERROR(VLOOKUP(C25,'Profissionais'!$A$5:$E$104,3,FALSE),"")&lt;&gt;"Ativo","Conferir situação profissional",IF(OR(B25="",E25="",F25="",G25="",H25="",K25="",L25=""),"Conferir campos obrigatórios",IF(AND(L25="Percentual informado",M25=""),"Conferir taxa informada",IF(AND(L25="Valor fixo",N25=""),"Conferir valor fixo",IF(AND(L25&lt;&gt;"Valor fixo",O25=""),"Conferir taxa aplicável",IF(K25="Pendente","Aguardar conclusão",IF(K25="Cancelado","Registro cancelado","Pronto para conferência"))))))))))</f>
        <v/>
      </c>
    </row>
    <row r="26">
      <c r="A26" s="14" t="n"/>
      <c r="B26" s="15" t="n"/>
      <c r="C26" s="14" t="n"/>
      <c r="D26" s="11">
        <f>IF(C26="","",IFERROR(VLOOKUP(C26,'Profissionais'!$A$5:$E$104,2,FALSE),""))</f>
        <v/>
      </c>
      <c r="E26" s="16" t="n"/>
      <c r="F26" s="14" t="n"/>
      <c r="G26" s="17" t="n"/>
      <c r="H26" s="18" t="n"/>
      <c r="I26" s="18" t="n"/>
      <c r="J26" s="7">
        <f>IF(OR(A26="",G26="",H26=""),"",IFERROR(MAX(0,G26*H26-IF(I26="",0,I26)),""))</f>
        <v/>
      </c>
      <c r="K26" s="16" t="n"/>
      <c r="L26" s="16" t="n"/>
      <c r="M26" s="19" t="n"/>
      <c r="N26" s="18" t="n"/>
      <c r="O26" s="12">
        <f>IF(OR(C26="",E26="",L26=""),"",IF(L26="Percentual informado",IF(M26="","",M26),IF(L26="Valor fixo","",IFERROR(IF(E26="Serviço",VLOOKUP(C26,'Profissionais'!$A$5:$E$104,4,FALSE),VLOOKUP(C26,'Profissionais'!$A$5:$E$104,5,FALSE)),""))))</f>
        <v/>
      </c>
      <c r="P26" s="7">
        <f>IF(OR(J26="",L26=""),"",IF(L26="Valor fixo",IF(N26="","",N26),IF(O26="","",IFERROR(J26*O26,""))))</f>
        <v/>
      </c>
      <c r="Q26" s="7">
        <f>IF(P26="","",IF(K26="Concluído",P26,IF(K26="Cancelado",0,"")))</f>
        <v/>
      </c>
      <c r="R26" s="21">
        <f>IF(A26="","",IF(COUNTIF($A$5:$A$124,A26)&gt;1,"Conferir ID duplicado",IF(D26="","Conferir cadastro do profissional",IF(IFERROR(VLOOKUP(C26,'Profissionais'!$A$5:$E$104,3,FALSE),"")&lt;&gt;"Ativo","Conferir situação profissional",IF(OR(B26="",E26="",F26="",G26="",H26="",K26="",L26=""),"Conferir campos obrigatórios",IF(AND(L26="Percentual informado",M26=""),"Conferir taxa informada",IF(AND(L26="Valor fixo",N26=""),"Conferir valor fixo",IF(AND(L26&lt;&gt;"Valor fixo",O26=""),"Conferir taxa aplicável",IF(K26="Pendente","Aguardar conclusão",IF(K26="Cancelado","Registro cancelado","Pronto para conferência"))))))))))</f>
        <v/>
      </c>
    </row>
    <row r="27">
      <c r="A27" s="14" t="n"/>
      <c r="B27" s="15" t="n"/>
      <c r="C27" s="14" t="n"/>
      <c r="D27" s="13">
        <f>IF(C27="","",IFERROR(VLOOKUP(C27,'Profissionais'!$A$5:$E$104,2,FALSE),""))</f>
        <v/>
      </c>
      <c r="E27" s="16" t="n"/>
      <c r="F27" s="14" t="n"/>
      <c r="G27" s="17" t="n"/>
      <c r="H27" s="18" t="n"/>
      <c r="I27" s="18" t="n"/>
      <c r="J27" s="5">
        <f>IF(OR(A27="",G27="",H27=""),"",IFERROR(MAX(0,G27*H27-IF(I27="",0,I27)),""))</f>
        <v/>
      </c>
      <c r="K27" s="16" t="n"/>
      <c r="L27" s="16" t="n"/>
      <c r="M27" s="19" t="n"/>
      <c r="N27" s="18" t="n"/>
      <c r="O27" s="8">
        <f>IF(OR(C27="",E27="",L27=""),"",IF(L27="Percentual informado",IF(M27="","",M27),IF(L27="Valor fixo","",IFERROR(IF(E27="Serviço",VLOOKUP(C27,'Profissionais'!$A$5:$E$104,4,FALSE),VLOOKUP(C27,'Profissionais'!$A$5:$E$104,5,FALSE)),""))))</f>
        <v/>
      </c>
      <c r="P27" s="5">
        <f>IF(OR(J27="",L27=""),"",IF(L27="Valor fixo",IF(N27="","",N27),IF(O27="","",IFERROR(J27*O27,""))))</f>
        <v/>
      </c>
      <c r="Q27" s="5">
        <f>IF(P27="","",IF(K27="Concluído",P27,IF(K27="Cancelado",0,"")))</f>
        <v/>
      </c>
      <c r="R27" s="20">
        <f>IF(A27="","",IF(COUNTIF($A$5:$A$124,A27)&gt;1,"Conferir ID duplicado",IF(D27="","Conferir cadastro do profissional",IF(IFERROR(VLOOKUP(C27,'Profissionais'!$A$5:$E$104,3,FALSE),"")&lt;&gt;"Ativo","Conferir situação profissional",IF(OR(B27="",E27="",F27="",G27="",H27="",K27="",L27=""),"Conferir campos obrigatórios",IF(AND(L27="Percentual informado",M27=""),"Conferir taxa informada",IF(AND(L27="Valor fixo",N27=""),"Conferir valor fixo",IF(AND(L27&lt;&gt;"Valor fixo",O27=""),"Conferir taxa aplicável",IF(K27="Pendente","Aguardar conclusão",IF(K27="Cancelado","Registro cancelado","Pronto para conferência"))))))))))</f>
        <v/>
      </c>
    </row>
    <row r="28">
      <c r="A28" s="14" t="n"/>
      <c r="B28" s="15" t="n"/>
      <c r="C28" s="14" t="n"/>
      <c r="D28" s="11">
        <f>IF(C28="","",IFERROR(VLOOKUP(C28,'Profissionais'!$A$5:$E$104,2,FALSE),""))</f>
        <v/>
      </c>
      <c r="E28" s="16" t="n"/>
      <c r="F28" s="14" t="n"/>
      <c r="G28" s="17" t="n"/>
      <c r="H28" s="18" t="n"/>
      <c r="I28" s="18" t="n"/>
      <c r="J28" s="7">
        <f>IF(OR(A28="",G28="",H28=""),"",IFERROR(MAX(0,G28*H28-IF(I28="",0,I28)),""))</f>
        <v/>
      </c>
      <c r="K28" s="16" t="n"/>
      <c r="L28" s="16" t="n"/>
      <c r="M28" s="19" t="n"/>
      <c r="N28" s="18" t="n"/>
      <c r="O28" s="12">
        <f>IF(OR(C28="",E28="",L28=""),"",IF(L28="Percentual informado",IF(M28="","",M28),IF(L28="Valor fixo","",IFERROR(IF(E28="Serviço",VLOOKUP(C28,'Profissionais'!$A$5:$E$104,4,FALSE),VLOOKUP(C28,'Profissionais'!$A$5:$E$104,5,FALSE)),""))))</f>
        <v/>
      </c>
      <c r="P28" s="7">
        <f>IF(OR(J28="",L28=""),"",IF(L28="Valor fixo",IF(N28="","",N28),IF(O28="","",IFERROR(J28*O28,""))))</f>
        <v/>
      </c>
      <c r="Q28" s="7">
        <f>IF(P28="","",IF(K28="Concluído",P28,IF(K28="Cancelado",0,"")))</f>
        <v/>
      </c>
      <c r="R28" s="21">
        <f>IF(A28="","",IF(COUNTIF($A$5:$A$124,A28)&gt;1,"Conferir ID duplicado",IF(D28="","Conferir cadastro do profissional",IF(IFERROR(VLOOKUP(C28,'Profissionais'!$A$5:$E$104,3,FALSE),"")&lt;&gt;"Ativo","Conferir situação profissional",IF(OR(B28="",E28="",F28="",G28="",H28="",K28="",L28=""),"Conferir campos obrigatórios",IF(AND(L28="Percentual informado",M28=""),"Conferir taxa informada",IF(AND(L28="Valor fixo",N28=""),"Conferir valor fixo",IF(AND(L28&lt;&gt;"Valor fixo",O28=""),"Conferir taxa aplicável",IF(K28="Pendente","Aguardar conclusão",IF(K28="Cancelado","Registro cancelado","Pronto para conferência"))))))))))</f>
        <v/>
      </c>
    </row>
    <row r="29">
      <c r="A29" s="14" t="n"/>
      <c r="B29" s="15" t="n"/>
      <c r="C29" s="14" t="n"/>
      <c r="D29" s="13">
        <f>IF(C29="","",IFERROR(VLOOKUP(C29,'Profissionais'!$A$5:$E$104,2,FALSE),""))</f>
        <v/>
      </c>
      <c r="E29" s="16" t="n"/>
      <c r="F29" s="14" t="n"/>
      <c r="G29" s="17" t="n"/>
      <c r="H29" s="18" t="n"/>
      <c r="I29" s="18" t="n"/>
      <c r="J29" s="5">
        <f>IF(OR(A29="",G29="",H29=""),"",IFERROR(MAX(0,G29*H29-IF(I29="",0,I29)),""))</f>
        <v/>
      </c>
      <c r="K29" s="16" t="n"/>
      <c r="L29" s="16" t="n"/>
      <c r="M29" s="19" t="n"/>
      <c r="N29" s="18" t="n"/>
      <c r="O29" s="8">
        <f>IF(OR(C29="",E29="",L29=""),"",IF(L29="Percentual informado",IF(M29="","",M29),IF(L29="Valor fixo","",IFERROR(IF(E29="Serviço",VLOOKUP(C29,'Profissionais'!$A$5:$E$104,4,FALSE),VLOOKUP(C29,'Profissionais'!$A$5:$E$104,5,FALSE)),""))))</f>
        <v/>
      </c>
      <c r="P29" s="5">
        <f>IF(OR(J29="",L29=""),"",IF(L29="Valor fixo",IF(N29="","",N29),IF(O29="","",IFERROR(J29*O29,""))))</f>
        <v/>
      </c>
      <c r="Q29" s="5">
        <f>IF(P29="","",IF(K29="Concluído",P29,IF(K29="Cancelado",0,"")))</f>
        <v/>
      </c>
      <c r="R29" s="20">
        <f>IF(A29="","",IF(COUNTIF($A$5:$A$124,A29)&gt;1,"Conferir ID duplicado",IF(D29="","Conferir cadastro do profissional",IF(IFERROR(VLOOKUP(C29,'Profissionais'!$A$5:$E$104,3,FALSE),"")&lt;&gt;"Ativo","Conferir situação profissional",IF(OR(B29="",E29="",F29="",G29="",H29="",K29="",L29=""),"Conferir campos obrigatórios",IF(AND(L29="Percentual informado",M29=""),"Conferir taxa informada",IF(AND(L29="Valor fixo",N29=""),"Conferir valor fixo",IF(AND(L29&lt;&gt;"Valor fixo",O29=""),"Conferir taxa aplicável",IF(K29="Pendente","Aguardar conclusão",IF(K29="Cancelado","Registro cancelado","Pronto para conferência"))))))))))</f>
        <v/>
      </c>
    </row>
    <row r="30">
      <c r="A30" s="14" t="n"/>
      <c r="B30" s="15" t="n"/>
      <c r="C30" s="14" t="n"/>
      <c r="D30" s="11">
        <f>IF(C30="","",IFERROR(VLOOKUP(C30,'Profissionais'!$A$5:$E$104,2,FALSE),""))</f>
        <v/>
      </c>
      <c r="E30" s="16" t="n"/>
      <c r="F30" s="14" t="n"/>
      <c r="G30" s="17" t="n"/>
      <c r="H30" s="18" t="n"/>
      <c r="I30" s="18" t="n"/>
      <c r="J30" s="7">
        <f>IF(OR(A30="",G30="",H30=""),"",IFERROR(MAX(0,G30*H30-IF(I30="",0,I30)),""))</f>
        <v/>
      </c>
      <c r="K30" s="16" t="n"/>
      <c r="L30" s="16" t="n"/>
      <c r="M30" s="19" t="n"/>
      <c r="N30" s="18" t="n"/>
      <c r="O30" s="12">
        <f>IF(OR(C30="",E30="",L30=""),"",IF(L30="Percentual informado",IF(M30="","",M30),IF(L30="Valor fixo","",IFERROR(IF(E30="Serviço",VLOOKUP(C30,'Profissionais'!$A$5:$E$104,4,FALSE),VLOOKUP(C30,'Profissionais'!$A$5:$E$104,5,FALSE)),""))))</f>
        <v/>
      </c>
      <c r="P30" s="7">
        <f>IF(OR(J30="",L30=""),"",IF(L30="Valor fixo",IF(N30="","",N30),IF(O30="","",IFERROR(J30*O30,""))))</f>
        <v/>
      </c>
      <c r="Q30" s="7">
        <f>IF(P30="","",IF(K30="Concluído",P30,IF(K30="Cancelado",0,"")))</f>
        <v/>
      </c>
      <c r="R30" s="21">
        <f>IF(A30="","",IF(COUNTIF($A$5:$A$124,A30)&gt;1,"Conferir ID duplicado",IF(D30="","Conferir cadastro do profissional",IF(IFERROR(VLOOKUP(C30,'Profissionais'!$A$5:$E$104,3,FALSE),"")&lt;&gt;"Ativo","Conferir situação profissional",IF(OR(B30="",E30="",F30="",G30="",H30="",K30="",L30=""),"Conferir campos obrigatórios",IF(AND(L30="Percentual informado",M30=""),"Conferir taxa informada",IF(AND(L30="Valor fixo",N30=""),"Conferir valor fixo",IF(AND(L30&lt;&gt;"Valor fixo",O30=""),"Conferir taxa aplicável",IF(K30="Pendente","Aguardar conclusão",IF(K30="Cancelado","Registro cancelado","Pronto para conferência"))))))))))</f>
        <v/>
      </c>
    </row>
    <row r="31">
      <c r="A31" s="14" t="n"/>
      <c r="B31" s="15" t="n"/>
      <c r="C31" s="14" t="n"/>
      <c r="D31" s="13">
        <f>IF(C31="","",IFERROR(VLOOKUP(C31,'Profissionais'!$A$5:$E$104,2,FALSE),""))</f>
        <v/>
      </c>
      <c r="E31" s="16" t="n"/>
      <c r="F31" s="14" t="n"/>
      <c r="G31" s="17" t="n"/>
      <c r="H31" s="18" t="n"/>
      <c r="I31" s="18" t="n"/>
      <c r="J31" s="5">
        <f>IF(OR(A31="",G31="",H31=""),"",IFERROR(MAX(0,G31*H31-IF(I31="",0,I31)),""))</f>
        <v/>
      </c>
      <c r="K31" s="16" t="n"/>
      <c r="L31" s="16" t="n"/>
      <c r="M31" s="19" t="n"/>
      <c r="N31" s="18" t="n"/>
      <c r="O31" s="8">
        <f>IF(OR(C31="",E31="",L31=""),"",IF(L31="Percentual informado",IF(M31="","",M31),IF(L31="Valor fixo","",IFERROR(IF(E31="Serviço",VLOOKUP(C31,'Profissionais'!$A$5:$E$104,4,FALSE),VLOOKUP(C31,'Profissionais'!$A$5:$E$104,5,FALSE)),""))))</f>
        <v/>
      </c>
      <c r="P31" s="5">
        <f>IF(OR(J31="",L31=""),"",IF(L31="Valor fixo",IF(N31="","",N31),IF(O31="","",IFERROR(J31*O31,""))))</f>
        <v/>
      </c>
      <c r="Q31" s="5">
        <f>IF(P31="","",IF(K31="Concluído",P31,IF(K31="Cancelado",0,"")))</f>
        <v/>
      </c>
      <c r="R31" s="20">
        <f>IF(A31="","",IF(COUNTIF($A$5:$A$124,A31)&gt;1,"Conferir ID duplicado",IF(D31="","Conferir cadastro do profissional",IF(IFERROR(VLOOKUP(C31,'Profissionais'!$A$5:$E$104,3,FALSE),"")&lt;&gt;"Ativo","Conferir situação profissional",IF(OR(B31="",E31="",F31="",G31="",H31="",K31="",L31=""),"Conferir campos obrigatórios",IF(AND(L31="Percentual informado",M31=""),"Conferir taxa informada",IF(AND(L31="Valor fixo",N31=""),"Conferir valor fixo",IF(AND(L31&lt;&gt;"Valor fixo",O31=""),"Conferir taxa aplicável",IF(K31="Pendente","Aguardar conclusão",IF(K31="Cancelado","Registro cancelado","Pronto para conferência"))))))))))</f>
        <v/>
      </c>
    </row>
    <row r="32">
      <c r="A32" s="14" t="n"/>
      <c r="B32" s="15" t="n"/>
      <c r="C32" s="14" t="n"/>
      <c r="D32" s="11">
        <f>IF(C32="","",IFERROR(VLOOKUP(C32,'Profissionais'!$A$5:$E$104,2,FALSE),""))</f>
        <v/>
      </c>
      <c r="E32" s="16" t="n"/>
      <c r="F32" s="14" t="n"/>
      <c r="G32" s="17" t="n"/>
      <c r="H32" s="18" t="n"/>
      <c r="I32" s="18" t="n"/>
      <c r="J32" s="7">
        <f>IF(OR(A32="",G32="",H32=""),"",IFERROR(MAX(0,G32*H32-IF(I32="",0,I32)),""))</f>
        <v/>
      </c>
      <c r="K32" s="16" t="n"/>
      <c r="L32" s="16" t="n"/>
      <c r="M32" s="19" t="n"/>
      <c r="N32" s="18" t="n"/>
      <c r="O32" s="12">
        <f>IF(OR(C32="",E32="",L32=""),"",IF(L32="Percentual informado",IF(M32="","",M32),IF(L32="Valor fixo","",IFERROR(IF(E32="Serviço",VLOOKUP(C32,'Profissionais'!$A$5:$E$104,4,FALSE),VLOOKUP(C32,'Profissionais'!$A$5:$E$104,5,FALSE)),""))))</f>
        <v/>
      </c>
      <c r="P32" s="7">
        <f>IF(OR(J32="",L32=""),"",IF(L32="Valor fixo",IF(N32="","",N32),IF(O32="","",IFERROR(J32*O32,""))))</f>
        <v/>
      </c>
      <c r="Q32" s="7">
        <f>IF(P32="","",IF(K32="Concluído",P32,IF(K32="Cancelado",0,"")))</f>
        <v/>
      </c>
      <c r="R32" s="21">
        <f>IF(A32="","",IF(COUNTIF($A$5:$A$124,A32)&gt;1,"Conferir ID duplicado",IF(D32="","Conferir cadastro do profissional",IF(IFERROR(VLOOKUP(C32,'Profissionais'!$A$5:$E$104,3,FALSE),"")&lt;&gt;"Ativo","Conferir situação profissional",IF(OR(B32="",E32="",F32="",G32="",H32="",K32="",L32=""),"Conferir campos obrigatórios",IF(AND(L32="Percentual informado",M32=""),"Conferir taxa informada",IF(AND(L32="Valor fixo",N32=""),"Conferir valor fixo",IF(AND(L32&lt;&gt;"Valor fixo",O32=""),"Conferir taxa aplicável",IF(K32="Pendente","Aguardar conclusão",IF(K32="Cancelado","Registro cancelado","Pronto para conferência"))))))))))</f>
        <v/>
      </c>
    </row>
    <row r="33">
      <c r="A33" s="14" t="n"/>
      <c r="B33" s="15" t="n"/>
      <c r="C33" s="14" t="n"/>
      <c r="D33" s="13">
        <f>IF(C33="","",IFERROR(VLOOKUP(C33,'Profissionais'!$A$5:$E$104,2,FALSE),""))</f>
        <v/>
      </c>
      <c r="E33" s="16" t="n"/>
      <c r="F33" s="14" t="n"/>
      <c r="G33" s="17" t="n"/>
      <c r="H33" s="18" t="n"/>
      <c r="I33" s="18" t="n"/>
      <c r="J33" s="5">
        <f>IF(OR(A33="",G33="",H33=""),"",IFERROR(MAX(0,G33*H33-IF(I33="",0,I33)),""))</f>
        <v/>
      </c>
      <c r="K33" s="16" t="n"/>
      <c r="L33" s="16" t="n"/>
      <c r="M33" s="19" t="n"/>
      <c r="N33" s="18" t="n"/>
      <c r="O33" s="8">
        <f>IF(OR(C33="",E33="",L33=""),"",IF(L33="Percentual informado",IF(M33="","",M33),IF(L33="Valor fixo","",IFERROR(IF(E33="Serviço",VLOOKUP(C33,'Profissionais'!$A$5:$E$104,4,FALSE),VLOOKUP(C33,'Profissionais'!$A$5:$E$104,5,FALSE)),""))))</f>
        <v/>
      </c>
      <c r="P33" s="5">
        <f>IF(OR(J33="",L33=""),"",IF(L33="Valor fixo",IF(N33="","",N33),IF(O33="","",IFERROR(J33*O33,""))))</f>
        <v/>
      </c>
      <c r="Q33" s="5">
        <f>IF(P33="","",IF(K33="Concluído",P33,IF(K33="Cancelado",0,"")))</f>
        <v/>
      </c>
      <c r="R33" s="20">
        <f>IF(A33="","",IF(COUNTIF($A$5:$A$124,A33)&gt;1,"Conferir ID duplicado",IF(D33="","Conferir cadastro do profissional",IF(IFERROR(VLOOKUP(C33,'Profissionais'!$A$5:$E$104,3,FALSE),"")&lt;&gt;"Ativo","Conferir situação profissional",IF(OR(B33="",E33="",F33="",G33="",H33="",K33="",L33=""),"Conferir campos obrigatórios",IF(AND(L33="Percentual informado",M33=""),"Conferir taxa informada",IF(AND(L33="Valor fixo",N33=""),"Conferir valor fixo",IF(AND(L33&lt;&gt;"Valor fixo",O33=""),"Conferir taxa aplicável",IF(K33="Pendente","Aguardar conclusão",IF(K33="Cancelado","Registro cancelado","Pronto para conferência"))))))))))</f>
        <v/>
      </c>
    </row>
    <row r="34">
      <c r="A34" s="14" t="n"/>
      <c r="B34" s="15" t="n"/>
      <c r="C34" s="14" t="n"/>
      <c r="D34" s="11">
        <f>IF(C34="","",IFERROR(VLOOKUP(C34,'Profissionais'!$A$5:$E$104,2,FALSE),""))</f>
        <v/>
      </c>
      <c r="E34" s="16" t="n"/>
      <c r="F34" s="14" t="n"/>
      <c r="G34" s="17" t="n"/>
      <c r="H34" s="18" t="n"/>
      <c r="I34" s="18" t="n"/>
      <c r="J34" s="7">
        <f>IF(OR(A34="",G34="",H34=""),"",IFERROR(MAX(0,G34*H34-IF(I34="",0,I34)),""))</f>
        <v/>
      </c>
      <c r="K34" s="16" t="n"/>
      <c r="L34" s="16" t="n"/>
      <c r="M34" s="19" t="n"/>
      <c r="N34" s="18" t="n"/>
      <c r="O34" s="12">
        <f>IF(OR(C34="",E34="",L34=""),"",IF(L34="Percentual informado",IF(M34="","",M34),IF(L34="Valor fixo","",IFERROR(IF(E34="Serviço",VLOOKUP(C34,'Profissionais'!$A$5:$E$104,4,FALSE),VLOOKUP(C34,'Profissionais'!$A$5:$E$104,5,FALSE)),""))))</f>
        <v/>
      </c>
      <c r="P34" s="7">
        <f>IF(OR(J34="",L34=""),"",IF(L34="Valor fixo",IF(N34="","",N34),IF(O34="","",IFERROR(J34*O34,""))))</f>
        <v/>
      </c>
      <c r="Q34" s="7">
        <f>IF(P34="","",IF(K34="Concluído",P34,IF(K34="Cancelado",0,"")))</f>
        <v/>
      </c>
      <c r="R34" s="21">
        <f>IF(A34="","",IF(COUNTIF($A$5:$A$124,A34)&gt;1,"Conferir ID duplicado",IF(D34="","Conferir cadastro do profissional",IF(IFERROR(VLOOKUP(C34,'Profissionais'!$A$5:$E$104,3,FALSE),"")&lt;&gt;"Ativo","Conferir situação profissional",IF(OR(B34="",E34="",F34="",G34="",H34="",K34="",L34=""),"Conferir campos obrigatórios",IF(AND(L34="Percentual informado",M34=""),"Conferir taxa informada",IF(AND(L34="Valor fixo",N34=""),"Conferir valor fixo",IF(AND(L34&lt;&gt;"Valor fixo",O34=""),"Conferir taxa aplicável",IF(K34="Pendente","Aguardar conclusão",IF(K34="Cancelado","Registro cancelado","Pronto para conferência"))))))))))</f>
        <v/>
      </c>
    </row>
    <row r="35">
      <c r="A35" s="14" t="n"/>
      <c r="B35" s="15" t="n"/>
      <c r="C35" s="14" t="n"/>
      <c r="D35" s="13">
        <f>IF(C35="","",IFERROR(VLOOKUP(C35,'Profissionais'!$A$5:$E$104,2,FALSE),""))</f>
        <v/>
      </c>
      <c r="E35" s="16" t="n"/>
      <c r="F35" s="14" t="n"/>
      <c r="G35" s="17" t="n"/>
      <c r="H35" s="18" t="n"/>
      <c r="I35" s="18" t="n"/>
      <c r="J35" s="5">
        <f>IF(OR(A35="",G35="",H35=""),"",IFERROR(MAX(0,G35*H35-IF(I35="",0,I35)),""))</f>
        <v/>
      </c>
      <c r="K35" s="16" t="n"/>
      <c r="L35" s="16" t="n"/>
      <c r="M35" s="19" t="n"/>
      <c r="N35" s="18" t="n"/>
      <c r="O35" s="8">
        <f>IF(OR(C35="",E35="",L35=""),"",IF(L35="Percentual informado",IF(M35="","",M35),IF(L35="Valor fixo","",IFERROR(IF(E35="Serviço",VLOOKUP(C35,'Profissionais'!$A$5:$E$104,4,FALSE),VLOOKUP(C35,'Profissionais'!$A$5:$E$104,5,FALSE)),""))))</f>
        <v/>
      </c>
      <c r="P35" s="5">
        <f>IF(OR(J35="",L35=""),"",IF(L35="Valor fixo",IF(N35="","",N35),IF(O35="","",IFERROR(J35*O35,""))))</f>
        <v/>
      </c>
      <c r="Q35" s="5">
        <f>IF(P35="","",IF(K35="Concluído",P35,IF(K35="Cancelado",0,"")))</f>
        <v/>
      </c>
      <c r="R35" s="20">
        <f>IF(A35="","",IF(COUNTIF($A$5:$A$124,A35)&gt;1,"Conferir ID duplicado",IF(D35="","Conferir cadastro do profissional",IF(IFERROR(VLOOKUP(C35,'Profissionais'!$A$5:$E$104,3,FALSE),"")&lt;&gt;"Ativo","Conferir situação profissional",IF(OR(B35="",E35="",F35="",G35="",H35="",K35="",L35=""),"Conferir campos obrigatórios",IF(AND(L35="Percentual informado",M35=""),"Conferir taxa informada",IF(AND(L35="Valor fixo",N35=""),"Conferir valor fixo",IF(AND(L35&lt;&gt;"Valor fixo",O35=""),"Conferir taxa aplicável",IF(K35="Pendente","Aguardar conclusão",IF(K35="Cancelado","Registro cancelado","Pronto para conferência"))))))))))</f>
        <v/>
      </c>
    </row>
    <row r="36">
      <c r="A36" s="14" t="n"/>
      <c r="B36" s="15" t="n"/>
      <c r="C36" s="14" t="n"/>
      <c r="D36" s="11">
        <f>IF(C36="","",IFERROR(VLOOKUP(C36,'Profissionais'!$A$5:$E$104,2,FALSE),""))</f>
        <v/>
      </c>
      <c r="E36" s="16" t="n"/>
      <c r="F36" s="14" t="n"/>
      <c r="G36" s="17" t="n"/>
      <c r="H36" s="18" t="n"/>
      <c r="I36" s="18" t="n"/>
      <c r="J36" s="7">
        <f>IF(OR(A36="",G36="",H36=""),"",IFERROR(MAX(0,G36*H36-IF(I36="",0,I36)),""))</f>
        <v/>
      </c>
      <c r="K36" s="16" t="n"/>
      <c r="L36" s="16" t="n"/>
      <c r="M36" s="19" t="n"/>
      <c r="N36" s="18" t="n"/>
      <c r="O36" s="12">
        <f>IF(OR(C36="",E36="",L36=""),"",IF(L36="Percentual informado",IF(M36="","",M36),IF(L36="Valor fixo","",IFERROR(IF(E36="Serviço",VLOOKUP(C36,'Profissionais'!$A$5:$E$104,4,FALSE),VLOOKUP(C36,'Profissionais'!$A$5:$E$104,5,FALSE)),""))))</f>
        <v/>
      </c>
      <c r="P36" s="7">
        <f>IF(OR(J36="",L36=""),"",IF(L36="Valor fixo",IF(N36="","",N36),IF(O36="","",IFERROR(J36*O36,""))))</f>
        <v/>
      </c>
      <c r="Q36" s="7">
        <f>IF(P36="","",IF(K36="Concluído",P36,IF(K36="Cancelado",0,"")))</f>
        <v/>
      </c>
      <c r="R36" s="21">
        <f>IF(A36="","",IF(COUNTIF($A$5:$A$124,A36)&gt;1,"Conferir ID duplicado",IF(D36="","Conferir cadastro do profissional",IF(IFERROR(VLOOKUP(C36,'Profissionais'!$A$5:$E$104,3,FALSE),"")&lt;&gt;"Ativo","Conferir situação profissional",IF(OR(B36="",E36="",F36="",G36="",H36="",K36="",L36=""),"Conferir campos obrigatórios",IF(AND(L36="Percentual informado",M36=""),"Conferir taxa informada",IF(AND(L36="Valor fixo",N36=""),"Conferir valor fixo",IF(AND(L36&lt;&gt;"Valor fixo",O36=""),"Conferir taxa aplicável",IF(K36="Pendente","Aguardar conclusão",IF(K36="Cancelado","Registro cancelado","Pronto para conferência"))))))))))</f>
        <v/>
      </c>
    </row>
    <row r="37">
      <c r="A37" s="14" t="n"/>
      <c r="B37" s="15" t="n"/>
      <c r="C37" s="14" t="n"/>
      <c r="D37" s="13">
        <f>IF(C37="","",IFERROR(VLOOKUP(C37,'Profissionais'!$A$5:$E$104,2,FALSE),""))</f>
        <v/>
      </c>
      <c r="E37" s="16" t="n"/>
      <c r="F37" s="14" t="n"/>
      <c r="G37" s="17" t="n"/>
      <c r="H37" s="18" t="n"/>
      <c r="I37" s="18" t="n"/>
      <c r="J37" s="5">
        <f>IF(OR(A37="",G37="",H37=""),"",IFERROR(MAX(0,G37*H37-IF(I37="",0,I37)),""))</f>
        <v/>
      </c>
      <c r="K37" s="16" t="n"/>
      <c r="L37" s="16" t="n"/>
      <c r="M37" s="19" t="n"/>
      <c r="N37" s="18" t="n"/>
      <c r="O37" s="8">
        <f>IF(OR(C37="",E37="",L37=""),"",IF(L37="Percentual informado",IF(M37="","",M37),IF(L37="Valor fixo","",IFERROR(IF(E37="Serviço",VLOOKUP(C37,'Profissionais'!$A$5:$E$104,4,FALSE),VLOOKUP(C37,'Profissionais'!$A$5:$E$104,5,FALSE)),""))))</f>
        <v/>
      </c>
      <c r="P37" s="5">
        <f>IF(OR(J37="",L37=""),"",IF(L37="Valor fixo",IF(N37="","",N37),IF(O37="","",IFERROR(J37*O37,""))))</f>
        <v/>
      </c>
      <c r="Q37" s="5">
        <f>IF(P37="","",IF(K37="Concluído",P37,IF(K37="Cancelado",0,"")))</f>
        <v/>
      </c>
      <c r="R37" s="20">
        <f>IF(A37="","",IF(COUNTIF($A$5:$A$124,A37)&gt;1,"Conferir ID duplicado",IF(D37="","Conferir cadastro do profissional",IF(IFERROR(VLOOKUP(C37,'Profissionais'!$A$5:$E$104,3,FALSE),"")&lt;&gt;"Ativo","Conferir situação profissional",IF(OR(B37="",E37="",F37="",G37="",H37="",K37="",L37=""),"Conferir campos obrigatórios",IF(AND(L37="Percentual informado",M37=""),"Conferir taxa informada",IF(AND(L37="Valor fixo",N37=""),"Conferir valor fixo",IF(AND(L37&lt;&gt;"Valor fixo",O37=""),"Conferir taxa aplicável",IF(K37="Pendente","Aguardar conclusão",IF(K37="Cancelado","Registro cancelado","Pronto para conferência"))))))))))</f>
        <v/>
      </c>
    </row>
    <row r="38">
      <c r="A38" s="14" t="n"/>
      <c r="B38" s="15" t="n"/>
      <c r="C38" s="14" t="n"/>
      <c r="D38" s="11">
        <f>IF(C38="","",IFERROR(VLOOKUP(C38,'Profissionais'!$A$5:$E$104,2,FALSE),""))</f>
        <v/>
      </c>
      <c r="E38" s="16" t="n"/>
      <c r="F38" s="14" t="n"/>
      <c r="G38" s="17" t="n"/>
      <c r="H38" s="18" t="n"/>
      <c r="I38" s="18" t="n"/>
      <c r="J38" s="7">
        <f>IF(OR(A38="",G38="",H38=""),"",IFERROR(MAX(0,G38*H38-IF(I38="",0,I38)),""))</f>
        <v/>
      </c>
      <c r="K38" s="16" t="n"/>
      <c r="L38" s="16" t="n"/>
      <c r="M38" s="19" t="n"/>
      <c r="N38" s="18" t="n"/>
      <c r="O38" s="12">
        <f>IF(OR(C38="",E38="",L38=""),"",IF(L38="Percentual informado",IF(M38="","",M38),IF(L38="Valor fixo","",IFERROR(IF(E38="Serviço",VLOOKUP(C38,'Profissionais'!$A$5:$E$104,4,FALSE),VLOOKUP(C38,'Profissionais'!$A$5:$E$104,5,FALSE)),""))))</f>
        <v/>
      </c>
      <c r="P38" s="7">
        <f>IF(OR(J38="",L38=""),"",IF(L38="Valor fixo",IF(N38="","",N38),IF(O38="","",IFERROR(J38*O38,""))))</f>
        <v/>
      </c>
      <c r="Q38" s="7">
        <f>IF(P38="","",IF(K38="Concluído",P38,IF(K38="Cancelado",0,"")))</f>
        <v/>
      </c>
      <c r="R38" s="21">
        <f>IF(A38="","",IF(COUNTIF($A$5:$A$124,A38)&gt;1,"Conferir ID duplicado",IF(D38="","Conferir cadastro do profissional",IF(IFERROR(VLOOKUP(C38,'Profissionais'!$A$5:$E$104,3,FALSE),"")&lt;&gt;"Ativo","Conferir situação profissional",IF(OR(B38="",E38="",F38="",G38="",H38="",K38="",L38=""),"Conferir campos obrigatórios",IF(AND(L38="Percentual informado",M38=""),"Conferir taxa informada",IF(AND(L38="Valor fixo",N38=""),"Conferir valor fixo",IF(AND(L38&lt;&gt;"Valor fixo",O38=""),"Conferir taxa aplicável",IF(K38="Pendente","Aguardar conclusão",IF(K38="Cancelado","Registro cancelado","Pronto para conferência"))))))))))</f>
        <v/>
      </c>
    </row>
    <row r="39">
      <c r="A39" s="14" t="n"/>
      <c r="B39" s="15" t="n"/>
      <c r="C39" s="14" t="n"/>
      <c r="D39" s="13">
        <f>IF(C39="","",IFERROR(VLOOKUP(C39,'Profissionais'!$A$5:$E$104,2,FALSE),""))</f>
        <v/>
      </c>
      <c r="E39" s="16" t="n"/>
      <c r="F39" s="14" t="n"/>
      <c r="G39" s="17" t="n"/>
      <c r="H39" s="18" t="n"/>
      <c r="I39" s="18" t="n"/>
      <c r="J39" s="5">
        <f>IF(OR(A39="",G39="",H39=""),"",IFERROR(MAX(0,G39*H39-IF(I39="",0,I39)),""))</f>
        <v/>
      </c>
      <c r="K39" s="16" t="n"/>
      <c r="L39" s="16" t="n"/>
      <c r="M39" s="19" t="n"/>
      <c r="N39" s="18" t="n"/>
      <c r="O39" s="8">
        <f>IF(OR(C39="",E39="",L39=""),"",IF(L39="Percentual informado",IF(M39="","",M39),IF(L39="Valor fixo","",IFERROR(IF(E39="Serviço",VLOOKUP(C39,'Profissionais'!$A$5:$E$104,4,FALSE),VLOOKUP(C39,'Profissionais'!$A$5:$E$104,5,FALSE)),""))))</f>
        <v/>
      </c>
      <c r="P39" s="5">
        <f>IF(OR(J39="",L39=""),"",IF(L39="Valor fixo",IF(N39="","",N39),IF(O39="","",IFERROR(J39*O39,""))))</f>
        <v/>
      </c>
      <c r="Q39" s="5">
        <f>IF(P39="","",IF(K39="Concluído",P39,IF(K39="Cancelado",0,"")))</f>
        <v/>
      </c>
      <c r="R39" s="20">
        <f>IF(A39="","",IF(COUNTIF($A$5:$A$124,A39)&gt;1,"Conferir ID duplicado",IF(D39="","Conferir cadastro do profissional",IF(IFERROR(VLOOKUP(C39,'Profissionais'!$A$5:$E$104,3,FALSE),"")&lt;&gt;"Ativo","Conferir situação profissional",IF(OR(B39="",E39="",F39="",G39="",H39="",K39="",L39=""),"Conferir campos obrigatórios",IF(AND(L39="Percentual informado",M39=""),"Conferir taxa informada",IF(AND(L39="Valor fixo",N39=""),"Conferir valor fixo",IF(AND(L39&lt;&gt;"Valor fixo",O39=""),"Conferir taxa aplicável",IF(K39="Pendente","Aguardar conclusão",IF(K39="Cancelado","Registro cancelado","Pronto para conferência"))))))))))</f>
        <v/>
      </c>
    </row>
    <row r="40">
      <c r="A40" s="14" t="n"/>
      <c r="B40" s="15" t="n"/>
      <c r="C40" s="14" t="n"/>
      <c r="D40" s="11">
        <f>IF(C40="","",IFERROR(VLOOKUP(C40,'Profissionais'!$A$5:$E$104,2,FALSE),""))</f>
        <v/>
      </c>
      <c r="E40" s="16" t="n"/>
      <c r="F40" s="14" t="n"/>
      <c r="G40" s="17" t="n"/>
      <c r="H40" s="18" t="n"/>
      <c r="I40" s="18" t="n"/>
      <c r="J40" s="7">
        <f>IF(OR(A40="",G40="",H40=""),"",IFERROR(MAX(0,G40*H40-IF(I40="",0,I40)),""))</f>
        <v/>
      </c>
      <c r="K40" s="16" t="n"/>
      <c r="L40" s="16" t="n"/>
      <c r="M40" s="19" t="n"/>
      <c r="N40" s="18" t="n"/>
      <c r="O40" s="12">
        <f>IF(OR(C40="",E40="",L40=""),"",IF(L40="Percentual informado",IF(M40="","",M40),IF(L40="Valor fixo","",IFERROR(IF(E40="Serviço",VLOOKUP(C40,'Profissionais'!$A$5:$E$104,4,FALSE),VLOOKUP(C40,'Profissionais'!$A$5:$E$104,5,FALSE)),""))))</f>
        <v/>
      </c>
      <c r="P40" s="7">
        <f>IF(OR(J40="",L40=""),"",IF(L40="Valor fixo",IF(N40="","",N40),IF(O40="","",IFERROR(J40*O40,""))))</f>
        <v/>
      </c>
      <c r="Q40" s="7">
        <f>IF(P40="","",IF(K40="Concluído",P40,IF(K40="Cancelado",0,"")))</f>
        <v/>
      </c>
      <c r="R40" s="21">
        <f>IF(A40="","",IF(COUNTIF($A$5:$A$124,A40)&gt;1,"Conferir ID duplicado",IF(D40="","Conferir cadastro do profissional",IF(IFERROR(VLOOKUP(C40,'Profissionais'!$A$5:$E$104,3,FALSE),"")&lt;&gt;"Ativo","Conferir situação profissional",IF(OR(B40="",E40="",F40="",G40="",H40="",K40="",L40=""),"Conferir campos obrigatórios",IF(AND(L40="Percentual informado",M40=""),"Conferir taxa informada",IF(AND(L40="Valor fixo",N40=""),"Conferir valor fixo",IF(AND(L40&lt;&gt;"Valor fixo",O40=""),"Conferir taxa aplicável",IF(K40="Pendente","Aguardar conclusão",IF(K40="Cancelado","Registro cancelado","Pronto para conferência"))))))))))</f>
        <v/>
      </c>
    </row>
    <row r="41">
      <c r="A41" s="14" t="n"/>
      <c r="B41" s="15" t="n"/>
      <c r="C41" s="14" t="n"/>
      <c r="D41" s="13">
        <f>IF(C41="","",IFERROR(VLOOKUP(C41,'Profissionais'!$A$5:$E$104,2,FALSE),""))</f>
        <v/>
      </c>
      <c r="E41" s="16" t="n"/>
      <c r="F41" s="14" t="n"/>
      <c r="G41" s="17" t="n"/>
      <c r="H41" s="18" t="n"/>
      <c r="I41" s="18" t="n"/>
      <c r="J41" s="5">
        <f>IF(OR(A41="",G41="",H41=""),"",IFERROR(MAX(0,G41*H41-IF(I41="",0,I41)),""))</f>
        <v/>
      </c>
      <c r="K41" s="16" t="n"/>
      <c r="L41" s="16" t="n"/>
      <c r="M41" s="19" t="n"/>
      <c r="N41" s="18" t="n"/>
      <c r="O41" s="8">
        <f>IF(OR(C41="",E41="",L41=""),"",IF(L41="Percentual informado",IF(M41="","",M41),IF(L41="Valor fixo","",IFERROR(IF(E41="Serviço",VLOOKUP(C41,'Profissionais'!$A$5:$E$104,4,FALSE),VLOOKUP(C41,'Profissionais'!$A$5:$E$104,5,FALSE)),""))))</f>
        <v/>
      </c>
      <c r="P41" s="5">
        <f>IF(OR(J41="",L41=""),"",IF(L41="Valor fixo",IF(N41="","",N41),IF(O41="","",IFERROR(J41*O41,""))))</f>
        <v/>
      </c>
      <c r="Q41" s="5">
        <f>IF(P41="","",IF(K41="Concluído",P41,IF(K41="Cancelado",0,"")))</f>
        <v/>
      </c>
      <c r="R41" s="20">
        <f>IF(A41="","",IF(COUNTIF($A$5:$A$124,A41)&gt;1,"Conferir ID duplicado",IF(D41="","Conferir cadastro do profissional",IF(IFERROR(VLOOKUP(C41,'Profissionais'!$A$5:$E$104,3,FALSE),"")&lt;&gt;"Ativo","Conferir situação profissional",IF(OR(B41="",E41="",F41="",G41="",H41="",K41="",L41=""),"Conferir campos obrigatórios",IF(AND(L41="Percentual informado",M41=""),"Conferir taxa informada",IF(AND(L41="Valor fixo",N41=""),"Conferir valor fixo",IF(AND(L41&lt;&gt;"Valor fixo",O41=""),"Conferir taxa aplicável",IF(K41="Pendente","Aguardar conclusão",IF(K41="Cancelado","Registro cancelado","Pronto para conferência"))))))))))</f>
        <v/>
      </c>
    </row>
    <row r="42">
      <c r="A42" s="14" t="n"/>
      <c r="B42" s="15" t="n"/>
      <c r="C42" s="14" t="n"/>
      <c r="D42" s="11">
        <f>IF(C42="","",IFERROR(VLOOKUP(C42,'Profissionais'!$A$5:$E$104,2,FALSE),""))</f>
        <v/>
      </c>
      <c r="E42" s="16" t="n"/>
      <c r="F42" s="14" t="n"/>
      <c r="G42" s="17" t="n"/>
      <c r="H42" s="18" t="n"/>
      <c r="I42" s="18" t="n"/>
      <c r="J42" s="7">
        <f>IF(OR(A42="",G42="",H42=""),"",IFERROR(MAX(0,G42*H42-IF(I42="",0,I42)),""))</f>
        <v/>
      </c>
      <c r="K42" s="16" t="n"/>
      <c r="L42" s="16" t="n"/>
      <c r="M42" s="19" t="n"/>
      <c r="N42" s="18" t="n"/>
      <c r="O42" s="12">
        <f>IF(OR(C42="",E42="",L42=""),"",IF(L42="Percentual informado",IF(M42="","",M42),IF(L42="Valor fixo","",IFERROR(IF(E42="Serviço",VLOOKUP(C42,'Profissionais'!$A$5:$E$104,4,FALSE),VLOOKUP(C42,'Profissionais'!$A$5:$E$104,5,FALSE)),""))))</f>
        <v/>
      </c>
      <c r="P42" s="7">
        <f>IF(OR(J42="",L42=""),"",IF(L42="Valor fixo",IF(N42="","",N42),IF(O42="","",IFERROR(J42*O42,""))))</f>
        <v/>
      </c>
      <c r="Q42" s="7">
        <f>IF(P42="","",IF(K42="Concluído",P42,IF(K42="Cancelado",0,"")))</f>
        <v/>
      </c>
      <c r="R42" s="21">
        <f>IF(A42="","",IF(COUNTIF($A$5:$A$124,A42)&gt;1,"Conferir ID duplicado",IF(D42="","Conferir cadastro do profissional",IF(IFERROR(VLOOKUP(C42,'Profissionais'!$A$5:$E$104,3,FALSE),"")&lt;&gt;"Ativo","Conferir situação profissional",IF(OR(B42="",E42="",F42="",G42="",H42="",K42="",L42=""),"Conferir campos obrigatórios",IF(AND(L42="Percentual informado",M42=""),"Conferir taxa informada",IF(AND(L42="Valor fixo",N42=""),"Conferir valor fixo",IF(AND(L42&lt;&gt;"Valor fixo",O42=""),"Conferir taxa aplicável",IF(K42="Pendente","Aguardar conclusão",IF(K42="Cancelado","Registro cancelado","Pronto para conferência"))))))))))</f>
        <v/>
      </c>
    </row>
    <row r="43">
      <c r="A43" s="14" t="n"/>
      <c r="B43" s="15" t="n"/>
      <c r="C43" s="14" t="n"/>
      <c r="D43" s="13">
        <f>IF(C43="","",IFERROR(VLOOKUP(C43,'Profissionais'!$A$5:$E$104,2,FALSE),""))</f>
        <v/>
      </c>
      <c r="E43" s="16" t="n"/>
      <c r="F43" s="14" t="n"/>
      <c r="G43" s="17" t="n"/>
      <c r="H43" s="18" t="n"/>
      <c r="I43" s="18" t="n"/>
      <c r="J43" s="5">
        <f>IF(OR(A43="",G43="",H43=""),"",IFERROR(MAX(0,G43*H43-IF(I43="",0,I43)),""))</f>
        <v/>
      </c>
      <c r="K43" s="16" t="n"/>
      <c r="L43" s="16" t="n"/>
      <c r="M43" s="19" t="n"/>
      <c r="N43" s="18" t="n"/>
      <c r="O43" s="8">
        <f>IF(OR(C43="",E43="",L43=""),"",IF(L43="Percentual informado",IF(M43="","",M43),IF(L43="Valor fixo","",IFERROR(IF(E43="Serviço",VLOOKUP(C43,'Profissionais'!$A$5:$E$104,4,FALSE),VLOOKUP(C43,'Profissionais'!$A$5:$E$104,5,FALSE)),""))))</f>
        <v/>
      </c>
      <c r="P43" s="5">
        <f>IF(OR(J43="",L43=""),"",IF(L43="Valor fixo",IF(N43="","",N43),IF(O43="","",IFERROR(J43*O43,""))))</f>
        <v/>
      </c>
      <c r="Q43" s="5">
        <f>IF(P43="","",IF(K43="Concluído",P43,IF(K43="Cancelado",0,"")))</f>
        <v/>
      </c>
      <c r="R43" s="20">
        <f>IF(A43="","",IF(COUNTIF($A$5:$A$124,A43)&gt;1,"Conferir ID duplicado",IF(D43="","Conferir cadastro do profissional",IF(IFERROR(VLOOKUP(C43,'Profissionais'!$A$5:$E$104,3,FALSE),"")&lt;&gt;"Ativo","Conferir situação profissional",IF(OR(B43="",E43="",F43="",G43="",H43="",K43="",L43=""),"Conferir campos obrigatórios",IF(AND(L43="Percentual informado",M43=""),"Conferir taxa informada",IF(AND(L43="Valor fixo",N43=""),"Conferir valor fixo",IF(AND(L43&lt;&gt;"Valor fixo",O43=""),"Conferir taxa aplicável",IF(K43="Pendente","Aguardar conclusão",IF(K43="Cancelado","Registro cancelado","Pronto para conferência"))))))))))</f>
        <v/>
      </c>
    </row>
    <row r="44">
      <c r="A44" s="14" t="n"/>
      <c r="B44" s="15" t="n"/>
      <c r="C44" s="14" t="n"/>
      <c r="D44" s="11">
        <f>IF(C44="","",IFERROR(VLOOKUP(C44,'Profissionais'!$A$5:$E$104,2,FALSE),""))</f>
        <v/>
      </c>
      <c r="E44" s="16" t="n"/>
      <c r="F44" s="14" t="n"/>
      <c r="G44" s="17" t="n"/>
      <c r="H44" s="18" t="n"/>
      <c r="I44" s="18" t="n"/>
      <c r="J44" s="7">
        <f>IF(OR(A44="",G44="",H44=""),"",IFERROR(MAX(0,G44*H44-IF(I44="",0,I44)),""))</f>
        <v/>
      </c>
      <c r="K44" s="16" t="n"/>
      <c r="L44" s="16" t="n"/>
      <c r="M44" s="19" t="n"/>
      <c r="N44" s="18" t="n"/>
      <c r="O44" s="12">
        <f>IF(OR(C44="",E44="",L44=""),"",IF(L44="Percentual informado",IF(M44="","",M44),IF(L44="Valor fixo","",IFERROR(IF(E44="Serviço",VLOOKUP(C44,'Profissionais'!$A$5:$E$104,4,FALSE),VLOOKUP(C44,'Profissionais'!$A$5:$E$104,5,FALSE)),""))))</f>
        <v/>
      </c>
      <c r="P44" s="7">
        <f>IF(OR(J44="",L44=""),"",IF(L44="Valor fixo",IF(N44="","",N44),IF(O44="","",IFERROR(J44*O44,""))))</f>
        <v/>
      </c>
      <c r="Q44" s="7">
        <f>IF(P44="","",IF(K44="Concluído",P44,IF(K44="Cancelado",0,"")))</f>
        <v/>
      </c>
      <c r="R44" s="21">
        <f>IF(A44="","",IF(COUNTIF($A$5:$A$124,A44)&gt;1,"Conferir ID duplicado",IF(D44="","Conferir cadastro do profissional",IF(IFERROR(VLOOKUP(C44,'Profissionais'!$A$5:$E$104,3,FALSE),"")&lt;&gt;"Ativo","Conferir situação profissional",IF(OR(B44="",E44="",F44="",G44="",H44="",K44="",L44=""),"Conferir campos obrigatórios",IF(AND(L44="Percentual informado",M44=""),"Conferir taxa informada",IF(AND(L44="Valor fixo",N44=""),"Conferir valor fixo",IF(AND(L44&lt;&gt;"Valor fixo",O44=""),"Conferir taxa aplicável",IF(K44="Pendente","Aguardar conclusão",IF(K44="Cancelado","Registro cancelado","Pronto para conferência"))))))))))</f>
        <v/>
      </c>
    </row>
    <row r="45">
      <c r="A45" s="14" t="n"/>
      <c r="B45" s="15" t="n"/>
      <c r="C45" s="14" t="n"/>
      <c r="D45" s="13">
        <f>IF(C45="","",IFERROR(VLOOKUP(C45,'Profissionais'!$A$5:$E$104,2,FALSE),""))</f>
        <v/>
      </c>
      <c r="E45" s="16" t="n"/>
      <c r="F45" s="14" t="n"/>
      <c r="G45" s="17" t="n"/>
      <c r="H45" s="18" t="n"/>
      <c r="I45" s="18" t="n"/>
      <c r="J45" s="5">
        <f>IF(OR(A45="",G45="",H45=""),"",IFERROR(MAX(0,G45*H45-IF(I45="",0,I45)),""))</f>
        <v/>
      </c>
      <c r="K45" s="16" t="n"/>
      <c r="L45" s="16" t="n"/>
      <c r="M45" s="19" t="n"/>
      <c r="N45" s="18" t="n"/>
      <c r="O45" s="8">
        <f>IF(OR(C45="",E45="",L45=""),"",IF(L45="Percentual informado",IF(M45="","",M45),IF(L45="Valor fixo","",IFERROR(IF(E45="Serviço",VLOOKUP(C45,'Profissionais'!$A$5:$E$104,4,FALSE),VLOOKUP(C45,'Profissionais'!$A$5:$E$104,5,FALSE)),""))))</f>
        <v/>
      </c>
      <c r="P45" s="5">
        <f>IF(OR(J45="",L45=""),"",IF(L45="Valor fixo",IF(N45="","",N45),IF(O45="","",IFERROR(J45*O45,""))))</f>
        <v/>
      </c>
      <c r="Q45" s="5">
        <f>IF(P45="","",IF(K45="Concluído",P45,IF(K45="Cancelado",0,"")))</f>
        <v/>
      </c>
      <c r="R45" s="20">
        <f>IF(A45="","",IF(COUNTIF($A$5:$A$124,A45)&gt;1,"Conferir ID duplicado",IF(D45="","Conferir cadastro do profissional",IF(IFERROR(VLOOKUP(C45,'Profissionais'!$A$5:$E$104,3,FALSE),"")&lt;&gt;"Ativo","Conferir situação profissional",IF(OR(B45="",E45="",F45="",G45="",H45="",K45="",L45=""),"Conferir campos obrigatórios",IF(AND(L45="Percentual informado",M45=""),"Conferir taxa informada",IF(AND(L45="Valor fixo",N45=""),"Conferir valor fixo",IF(AND(L45&lt;&gt;"Valor fixo",O45=""),"Conferir taxa aplicável",IF(K45="Pendente","Aguardar conclusão",IF(K45="Cancelado","Registro cancelado","Pronto para conferência"))))))))))</f>
        <v/>
      </c>
    </row>
    <row r="46">
      <c r="A46" s="14" t="n"/>
      <c r="B46" s="15" t="n"/>
      <c r="C46" s="14" t="n"/>
      <c r="D46" s="11">
        <f>IF(C46="","",IFERROR(VLOOKUP(C46,'Profissionais'!$A$5:$E$104,2,FALSE),""))</f>
        <v/>
      </c>
      <c r="E46" s="16" t="n"/>
      <c r="F46" s="14" t="n"/>
      <c r="G46" s="17" t="n"/>
      <c r="H46" s="18" t="n"/>
      <c r="I46" s="18" t="n"/>
      <c r="J46" s="7">
        <f>IF(OR(A46="",G46="",H46=""),"",IFERROR(MAX(0,G46*H46-IF(I46="",0,I46)),""))</f>
        <v/>
      </c>
      <c r="K46" s="16" t="n"/>
      <c r="L46" s="16" t="n"/>
      <c r="M46" s="19" t="n"/>
      <c r="N46" s="18" t="n"/>
      <c r="O46" s="12">
        <f>IF(OR(C46="",E46="",L46=""),"",IF(L46="Percentual informado",IF(M46="","",M46),IF(L46="Valor fixo","",IFERROR(IF(E46="Serviço",VLOOKUP(C46,'Profissionais'!$A$5:$E$104,4,FALSE),VLOOKUP(C46,'Profissionais'!$A$5:$E$104,5,FALSE)),""))))</f>
        <v/>
      </c>
      <c r="P46" s="7">
        <f>IF(OR(J46="",L46=""),"",IF(L46="Valor fixo",IF(N46="","",N46),IF(O46="","",IFERROR(J46*O46,""))))</f>
        <v/>
      </c>
      <c r="Q46" s="7">
        <f>IF(P46="","",IF(K46="Concluído",P46,IF(K46="Cancelado",0,"")))</f>
        <v/>
      </c>
      <c r="R46" s="21">
        <f>IF(A46="","",IF(COUNTIF($A$5:$A$124,A46)&gt;1,"Conferir ID duplicado",IF(D46="","Conferir cadastro do profissional",IF(IFERROR(VLOOKUP(C46,'Profissionais'!$A$5:$E$104,3,FALSE),"")&lt;&gt;"Ativo","Conferir situação profissional",IF(OR(B46="",E46="",F46="",G46="",H46="",K46="",L46=""),"Conferir campos obrigatórios",IF(AND(L46="Percentual informado",M46=""),"Conferir taxa informada",IF(AND(L46="Valor fixo",N46=""),"Conferir valor fixo",IF(AND(L46&lt;&gt;"Valor fixo",O46=""),"Conferir taxa aplicável",IF(K46="Pendente","Aguardar conclusão",IF(K46="Cancelado","Registro cancelado","Pronto para conferência"))))))))))</f>
        <v/>
      </c>
    </row>
    <row r="47">
      <c r="A47" s="14" t="n"/>
      <c r="B47" s="15" t="n"/>
      <c r="C47" s="14" t="n"/>
      <c r="D47" s="13">
        <f>IF(C47="","",IFERROR(VLOOKUP(C47,'Profissionais'!$A$5:$E$104,2,FALSE),""))</f>
        <v/>
      </c>
      <c r="E47" s="16" t="n"/>
      <c r="F47" s="14" t="n"/>
      <c r="G47" s="17" t="n"/>
      <c r="H47" s="18" t="n"/>
      <c r="I47" s="18" t="n"/>
      <c r="J47" s="5">
        <f>IF(OR(A47="",G47="",H47=""),"",IFERROR(MAX(0,G47*H47-IF(I47="",0,I47)),""))</f>
        <v/>
      </c>
      <c r="K47" s="16" t="n"/>
      <c r="L47" s="16" t="n"/>
      <c r="M47" s="19" t="n"/>
      <c r="N47" s="18" t="n"/>
      <c r="O47" s="8">
        <f>IF(OR(C47="",E47="",L47=""),"",IF(L47="Percentual informado",IF(M47="","",M47),IF(L47="Valor fixo","",IFERROR(IF(E47="Serviço",VLOOKUP(C47,'Profissionais'!$A$5:$E$104,4,FALSE),VLOOKUP(C47,'Profissionais'!$A$5:$E$104,5,FALSE)),""))))</f>
        <v/>
      </c>
      <c r="P47" s="5">
        <f>IF(OR(J47="",L47=""),"",IF(L47="Valor fixo",IF(N47="","",N47),IF(O47="","",IFERROR(J47*O47,""))))</f>
        <v/>
      </c>
      <c r="Q47" s="5">
        <f>IF(P47="","",IF(K47="Concluído",P47,IF(K47="Cancelado",0,"")))</f>
        <v/>
      </c>
      <c r="R47" s="20">
        <f>IF(A47="","",IF(COUNTIF($A$5:$A$124,A47)&gt;1,"Conferir ID duplicado",IF(D47="","Conferir cadastro do profissional",IF(IFERROR(VLOOKUP(C47,'Profissionais'!$A$5:$E$104,3,FALSE),"")&lt;&gt;"Ativo","Conferir situação profissional",IF(OR(B47="",E47="",F47="",G47="",H47="",K47="",L47=""),"Conferir campos obrigatórios",IF(AND(L47="Percentual informado",M47=""),"Conferir taxa informada",IF(AND(L47="Valor fixo",N47=""),"Conferir valor fixo",IF(AND(L47&lt;&gt;"Valor fixo",O47=""),"Conferir taxa aplicável",IF(K47="Pendente","Aguardar conclusão",IF(K47="Cancelado","Registro cancelado","Pronto para conferência"))))))))))</f>
        <v/>
      </c>
    </row>
    <row r="48">
      <c r="A48" s="14" t="n"/>
      <c r="B48" s="15" t="n"/>
      <c r="C48" s="14" t="n"/>
      <c r="D48" s="11">
        <f>IF(C48="","",IFERROR(VLOOKUP(C48,'Profissionais'!$A$5:$E$104,2,FALSE),""))</f>
        <v/>
      </c>
      <c r="E48" s="16" t="n"/>
      <c r="F48" s="14" t="n"/>
      <c r="G48" s="17" t="n"/>
      <c r="H48" s="18" t="n"/>
      <c r="I48" s="18" t="n"/>
      <c r="J48" s="7">
        <f>IF(OR(A48="",G48="",H48=""),"",IFERROR(MAX(0,G48*H48-IF(I48="",0,I48)),""))</f>
        <v/>
      </c>
      <c r="K48" s="16" t="n"/>
      <c r="L48" s="16" t="n"/>
      <c r="M48" s="19" t="n"/>
      <c r="N48" s="18" t="n"/>
      <c r="O48" s="12">
        <f>IF(OR(C48="",E48="",L48=""),"",IF(L48="Percentual informado",IF(M48="","",M48),IF(L48="Valor fixo","",IFERROR(IF(E48="Serviço",VLOOKUP(C48,'Profissionais'!$A$5:$E$104,4,FALSE),VLOOKUP(C48,'Profissionais'!$A$5:$E$104,5,FALSE)),""))))</f>
        <v/>
      </c>
      <c r="P48" s="7">
        <f>IF(OR(J48="",L48=""),"",IF(L48="Valor fixo",IF(N48="","",N48),IF(O48="","",IFERROR(J48*O48,""))))</f>
        <v/>
      </c>
      <c r="Q48" s="7">
        <f>IF(P48="","",IF(K48="Concluído",P48,IF(K48="Cancelado",0,"")))</f>
        <v/>
      </c>
      <c r="R48" s="21">
        <f>IF(A48="","",IF(COUNTIF($A$5:$A$124,A48)&gt;1,"Conferir ID duplicado",IF(D48="","Conferir cadastro do profissional",IF(IFERROR(VLOOKUP(C48,'Profissionais'!$A$5:$E$104,3,FALSE),"")&lt;&gt;"Ativo","Conferir situação profissional",IF(OR(B48="",E48="",F48="",G48="",H48="",K48="",L48=""),"Conferir campos obrigatórios",IF(AND(L48="Percentual informado",M48=""),"Conferir taxa informada",IF(AND(L48="Valor fixo",N48=""),"Conferir valor fixo",IF(AND(L48&lt;&gt;"Valor fixo",O48=""),"Conferir taxa aplicável",IF(K48="Pendente","Aguardar conclusão",IF(K48="Cancelado","Registro cancelado","Pronto para conferência"))))))))))</f>
        <v/>
      </c>
    </row>
    <row r="49">
      <c r="A49" s="14" t="n"/>
      <c r="B49" s="15" t="n"/>
      <c r="C49" s="14" t="n"/>
      <c r="D49" s="13">
        <f>IF(C49="","",IFERROR(VLOOKUP(C49,'Profissionais'!$A$5:$E$104,2,FALSE),""))</f>
        <v/>
      </c>
      <c r="E49" s="16" t="n"/>
      <c r="F49" s="14" t="n"/>
      <c r="G49" s="17" t="n"/>
      <c r="H49" s="18" t="n"/>
      <c r="I49" s="18" t="n"/>
      <c r="J49" s="5">
        <f>IF(OR(A49="",G49="",H49=""),"",IFERROR(MAX(0,G49*H49-IF(I49="",0,I49)),""))</f>
        <v/>
      </c>
      <c r="K49" s="16" t="n"/>
      <c r="L49" s="16" t="n"/>
      <c r="M49" s="19" t="n"/>
      <c r="N49" s="18" t="n"/>
      <c r="O49" s="8">
        <f>IF(OR(C49="",E49="",L49=""),"",IF(L49="Percentual informado",IF(M49="","",M49),IF(L49="Valor fixo","",IFERROR(IF(E49="Serviço",VLOOKUP(C49,'Profissionais'!$A$5:$E$104,4,FALSE),VLOOKUP(C49,'Profissionais'!$A$5:$E$104,5,FALSE)),""))))</f>
        <v/>
      </c>
      <c r="P49" s="5">
        <f>IF(OR(J49="",L49=""),"",IF(L49="Valor fixo",IF(N49="","",N49),IF(O49="","",IFERROR(J49*O49,""))))</f>
        <v/>
      </c>
      <c r="Q49" s="5">
        <f>IF(P49="","",IF(K49="Concluído",P49,IF(K49="Cancelado",0,"")))</f>
        <v/>
      </c>
      <c r="R49" s="20">
        <f>IF(A49="","",IF(COUNTIF($A$5:$A$124,A49)&gt;1,"Conferir ID duplicado",IF(D49="","Conferir cadastro do profissional",IF(IFERROR(VLOOKUP(C49,'Profissionais'!$A$5:$E$104,3,FALSE),"")&lt;&gt;"Ativo","Conferir situação profissional",IF(OR(B49="",E49="",F49="",G49="",H49="",K49="",L49=""),"Conferir campos obrigatórios",IF(AND(L49="Percentual informado",M49=""),"Conferir taxa informada",IF(AND(L49="Valor fixo",N49=""),"Conferir valor fixo",IF(AND(L49&lt;&gt;"Valor fixo",O49=""),"Conferir taxa aplicável",IF(K49="Pendente","Aguardar conclusão",IF(K49="Cancelado","Registro cancelado","Pronto para conferência"))))))))))</f>
        <v/>
      </c>
    </row>
    <row r="50">
      <c r="A50" s="14" t="n"/>
      <c r="B50" s="15" t="n"/>
      <c r="C50" s="14" t="n"/>
      <c r="D50" s="11">
        <f>IF(C50="","",IFERROR(VLOOKUP(C50,'Profissionais'!$A$5:$E$104,2,FALSE),""))</f>
        <v/>
      </c>
      <c r="E50" s="16" t="n"/>
      <c r="F50" s="14" t="n"/>
      <c r="G50" s="17" t="n"/>
      <c r="H50" s="18" t="n"/>
      <c r="I50" s="18" t="n"/>
      <c r="J50" s="7">
        <f>IF(OR(A50="",G50="",H50=""),"",IFERROR(MAX(0,G50*H50-IF(I50="",0,I50)),""))</f>
        <v/>
      </c>
      <c r="K50" s="16" t="n"/>
      <c r="L50" s="16" t="n"/>
      <c r="M50" s="19" t="n"/>
      <c r="N50" s="18" t="n"/>
      <c r="O50" s="12">
        <f>IF(OR(C50="",E50="",L50=""),"",IF(L50="Percentual informado",IF(M50="","",M50),IF(L50="Valor fixo","",IFERROR(IF(E50="Serviço",VLOOKUP(C50,'Profissionais'!$A$5:$E$104,4,FALSE),VLOOKUP(C50,'Profissionais'!$A$5:$E$104,5,FALSE)),""))))</f>
        <v/>
      </c>
      <c r="P50" s="7">
        <f>IF(OR(J50="",L50=""),"",IF(L50="Valor fixo",IF(N50="","",N50),IF(O50="","",IFERROR(J50*O50,""))))</f>
        <v/>
      </c>
      <c r="Q50" s="7">
        <f>IF(P50="","",IF(K50="Concluído",P50,IF(K50="Cancelado",0,"")))</f>
        <v/>
      </c>
      <c r="R50" s="21">
        <f>IF(A50="","",IF(COUNTIF($A$5:$A$124,A50)&gt;1,"Conferir ID duplicado",IF(D50="","Conferir cadastro do profissional",IF(IFERROR(VLOOKUP(C50,'Profissionais'!$A$5:$E$104,3,FALSE),"")&lt;&gt;"Ativo","Conferir situação profissional",IF(OR(B50="",E50="",F50="",G50="",H50="",K50="",L50=""),"Conferir campos obrigatórios",IF(AND(L50="Percentual informado",M50=""),"Conferir taxa informada",IF(AND(L50="Valor fixo",N50=""),"Conferir valor fixo",IF(AND(L50&lt;&gt;"Valor fixo",O50=""),"Conferir taxa aplicável",IF(K50="Pendente","Aguardar conclusão",IF(K50="Cancelado","Registro cancelado","Pronto para conferência"))))))))))</f>
        <v/>
      </c>
    </row>
    <row r="51">
      <c r="A51" s="14" t="n"/>
      <c r="B51" s="15" t="n"/>
      <c r="C51" s="14" t="n"/>
      <c r="D51" s="13">
        <f>IF(C51="","",IFERROR(VLOOKUP(C51,'Profissionais'!$A$5:$E$104,2,FALSE),""))</f>
        <v/>
      </c>
      <c r="E51" s="16" t="n"/>
      <c r="F51" s="14" t="n"/>
      <c r="G51" s="17" t="n"/>
      <c r="H51" s="18" t="n"/>
      <c r="I51" s="18" t="n"/>
      <c r="J51" s="5">
        <f>IF(OR(A51="",G51="",H51=""),"",IFERROR(MAX(0,G51*H51-IF(I51="",0,I51)),""))</f>
        <v/>
      </c>
      <c r="K51" s="16" t="n"/>
      <c r="L51" s="16" t="n"/>
      <c r="M51" s="19" t="n"/>
      <c r="N51" s="18" t="n"/>
      <c r="O51" s="8">
        <f>IF(OR(C51="",E51="",L51=""),"",IF(L51="Percentual informado",IF(M51="","",M51),IF(L51="Valor fixo","",IFERROR(IF(E51="Serviço",VLOOKUP(C51,'Profissionais'!$A$5:$E$104,4,FALSE),VLOOKUP(C51,'Profissionais'!$A$5:$E$104,5,FALSE)),""))))</f>
        <v/>
      </c>
      <c r="P51" s="5">
        <f>IF(OR(J51="",L51=""),"",IF(L51="Valor fixo",IF(N51="","",N51),IF(O51="","",IFERROR(J51*O51,""))))</f>
        <v/>
      </c>
      <c r="Q51" s="5">
        <f>IF(P51="","",IF(K51="Concluído",P51,IF(K51="Cancelado",0,"")))</f>
        <v/>
      </c>
      <c r="R51" s="20">
        <f>IF(A51="","",IF(COUNTIF($A$5:$A$124,A51)&gt;1,"Conferir ID duplicado",IF(D51="","Conferir cadastro do profissional",IF(IFERROR(VLOOKUP(C51,'Profissionais'!$A$5:$E$104,3,FALSE),"")&lt;&gt;"Ativo","Conferir situação profissional",IF(OR(B51="",E51="",F51="",G51="",H51="",K51="",L51=""),"Conferir campos obrigatórios",IF(AND(L51="Percentual informado",M51=""),"Conferir taxa informada",IF(AND(L51="Valor fixo",N51=""),"Conferir valor fixo",IF(AND(L51&lt;&gt;"Valor fixo",O51=""),"Conferir taxa aplicável",IF(K51="Pendente","Aguardar conclusão",IF(K51="Cancelado","Registro cancelado","Pronto para conferência"))))))))))</f>
        <v/>
      </c>
    </row>
    <row r="52">
      <c r="A52" s="14" t="n"/>
      <c r="B52" s="15" t="n"/>
      <c r="C52" s="14" t="n"/>
      <c r="D52" s="11">
        <f>IF(C52="","",IFERROR(VLOOKUP(C52,'Profissionais'!$A$5:$E$104,2,FALSE),""))</f>
        <v/>
      </c>
      <c r="E52" s="16" t="n"/>
      <c r="F52" s="14" t="n"/>
      <c r="G52" s="17" t="n"/>
      <c r="H52" s="18" t="n"/>
      <c r="I52" s="18" t="n"/>
      <c r="J52" s="7">
        <f>IF(OR(A52="",G52="",H52=""),"",IFERROR(MAX(0,G52*H52-IF(I52="",0,I52)),""))</f>
        <v/>
      </c>
      <c r="K52" s="16" t="n"/>
      <c r="L52" s="16" t="n"/>
      <c r="M52" s="19" t="n"/>
      <c r="N52" s="18" t="n"/>
      <c r="O52" s="12">
        <f>IF(OR(C52="",E52="",L52=""),"",IF(L52="Percentual informado",IF(M52="","",M52),IF(L52="Valor fixo","",IFERROR(IF(E52="Serviço",VLOOKUP(C52,'Profissionais'!$A$5:$E$104,4,FALSE),VLOOKUP(C52,'Profissionais'!$A$5:$E$104,5,FALSE)),""))))</f>
        <v/>
      </c>
      <c r="P52" s="7">
        <f>IF(OR(J52="",L52=""),"",IF(L52="Valor fixo",IF(N52="","",N52),IF(O52="","",IFERROR(J52*O52,""))))</f>
        <v/>
      </c>
      <c r="Q52" s="7">
        <f>IF(P52="","",IF(K52="Concluído",P52,IF(K52="Cancelado",0,"")))</f>
        <v/>
      </c>
      <c r="R52" s="21">
        <f>IF(A52="","",IF(COUNTIF($A$5:$A$124,A52)&gt;1,"Conferir ID duplicado",IF(D52="","Conferir cadastro do profissional",IF(IFERROR(VLOOKUP(C52,'Profissionais'!$A$5:$E$104,3,FALSE),"")&lt;&gt;"Ativo","Conferir situação profissional",IF(OR(B52="",E52="",F52="",G52="",H52="",K52="",L52=""),"Conferir campos obrigatórios",IF(AND(L52="Percentual informado",M52=""),"Conferir taxa informada",IF(AND(L52="Valor fixo",N52=""),"Conferir valor fixo",IF(AND(L52&lt;&gt;"Valor fixo",O52=""),"Conferir taxa aplicável",IF(K52="Pendente","Aguardar conclusão",IF(K52="Cancelado","Registro cancelado","Pronto para conferência"))))))))))</f>
        <v/>
      </c>
    </row>
    <row r="53">
      <c r="A53" s="14" t="n"/>
      <c r="B53" s="15" t="n"/>
      <c r="C53" s="14" t="n"/>
      <c r="D53" s="13">
        <f>IF(C53="","",IFERROR(VLOOKUP(C53,'Profissionais'!$A$5:$E$104,2,FALSE),""))</f>
        <v/>
      </c>
      <c r="E53" s="16" t="n"/>
      <c r="F53" s="14" t="n"/>
      <c r="G53" s="17" t="n"/>
      <c r="H53" s="18" t="n"/>
      <c r="I53" s="18" t="n"/>
      <c r="J53" s="5">
        <f>IF(OR(A53="",G53="",H53=""),"",IFERROR(MAX(0,G53*H53-IF(I53="",0,I53)),""))</f>
        <v/>
      </c>
      <c r="K53" s="16" t="n"/>
      <c r="L53" s="16" t="n"/>
      <c r="M53" s="19" t="n"/>
      <c r="N53" s="18" t="n"/>
      <c r="O53" s="8">
        <f>IF(OR(C53="",E53="",L53=""),"",IF(L53="Percentual informado",IF(M53="","",M53),IF(L53="Valor fixo","",IFERROR(IF(E53="Serviço",VLOOKUP(C53,'Profissionais'!$A$5:$E$104,4,FALSE),VLOOKUP(C53,'Profissionais'!$A$5:$E$104,5,FALSE)),""))))</f>
        <v/>
      </c>
      <c r="P53" s="5">
        <f>IF(OR(J53="",L53=""),"",IF(L53="Valor fixo",IF(N53="","",N53),IF(O53="","",IFERROR(J53*O53,""))))</f>
        <v/>
      </c>
      <c r="Q53" s="5">
        <f>IF(P53="","",IF(K53="Concluído",P53,IF(K53="Cancelado",0,"")))</f>
        <v/>
      </c>
      <c r="R53" s="20">
        <f>IF(A53="","",IF(COUNTIF($A$5:$A$124,A53)&gt;1,"Conferir ID duplicado",IF(D53="","Conferir cadastro do profissional",IF(IFERROR(VLOOKUP(C53,'Profissionais'!$A$5:$E$104,3,FALSE),"")&lt;&gt;"Ativo","Conferir situação profissional",IF(OR(B53="",E53="",F53="",G53="",H53="",K53="",L53=""),"Conferir campos obrigatórios",IF(AND(L53="Percentual informado",M53=""),"Conferir taxa informada",IF(AND(L53="Valor fixo",N53=""),"Conferir valor fixo",IF(AND(L53&lt;&gt;"Valor fixo",O53=""),"Conferir taxa aplicável",IF(K53="Pendente","Aguardar conclusão",IF(K53="Cancelado","Registro cancelado","Pronto para conferência"))))))))))</f>
        <v/>
      </c>
    </row>
    <row r="54">
      <c r="A54" s="14" t="n"/>
      <c r="B54" s="15" t="n"/>
      <c r="C54" s="14" t="n"/>
      <c r="D54" s="11">
        <f>IF(C54="","",IFERROR(VLOOKUP(C54,'Profissionais'!$A$5:$E$104,2,FALSE),""))</f>
        <v/>
      </c>
      <c r="E54" s="16" t="n"/>
      <c r="F54" s="14" t="n"/>
      <c r="G54" s="17" t="n"/>
      <c r="H54" s="18" t="n"/>
      <c r="I54" s="18" t="n"/>
      <c r="J54" s="7">
        <f>IF(OR(A54="",G54="",H54=""),"",IFERROR(MAX(0,G54*H54-IF(I54="",0,I54)),""))</f>
        <v/>
      </c>
      <c r="K54" s="16" t="n"/>
      <c r="L54" s="16" t="n"/>
      <c r="M54" s="19" t="n"/>
      <c r="N54" s="18" t="n"/>
      <c r="O54" s="12">
        <f>IF(OR(C54="",E54="",L54=""),"",IF(L54="Percentual informado",IF(M54="","",M54),IF(L54="Valor fixo","",IFERROR(IF(E54="Serviço",VLOOKUP(C54,'Profissionais'!$A$5:$E$104,4,FALSE),VLOOKUP(C54,'Profissionais'!$A$5:$E$104,5,FALSE)),""))))</f>
        <v/>
      </c>
      <c r="P54" s="7">
        <f>IF(OR(J54="",L54=""),"",IF(L54="Valor fixo",IF(N54="","",N54),IF(O54="","",IFERROR(J54*O54,""))))</f>
        <v/>
      </c>
      <c r="Q54" s="7">
        <f>IF(P54="","",IF(K54="Concluído",P54,IF(K54="Cancelado",0,"")))</f>
        <v/>
      </c>
      <c r="R54" s="21">
        <f>IF(A54="","",IF(COUNTIF($A$5:$A$124,A54)&gt;1,"Conferir ID duplicado",IF(D54="","Conferir cadastro do profissional",IF(IFERROR(VLOOKUP(C54,'Profissionais'!$A$5:$E$104,3,FALSE),"")&lt;&gt;"Ativo","Conferir situação profissional",IF(OR(B54="",E54="",F54="",G54="",H54="",K54="",L54=""),"Conferir campos obrigatórios",IF(AND(L54="Percentual informado",M54=""),"Conferir taxa informada",IF(AND(L54="Valor fixo",N54=""),"Conferir valor fixo",IF(AND(L54&lt;&gt;"Valor fixo",O54=""),"Conferir taxa aplicável",IF(K54="Pendente","Aguardar conclusão",IF(K54="Cancelado","Registro cancelado","Pronto para conferência"))))))))))</f>
        <v/>
      </c>
    </row>
    <row r="55">
      <c r="A55" s="14" t="n"/>
      <c r="B55" s="15" t="n"/>
      <c r="C55" s="14" t="n"/>
      <c r="D55" s="13">
        <f>IF(C55="","",IFERROR(VLOOKUP(C55,'Profissionais'!$A$5:$E$104,2,FALSE),""))</f>
        <v/>
      </c>
      <c r="E55" s="16" t="n"/>
      <c r="F55" s="14" t="n"/>
      <c r="G55" s="17" t="n"/>
      <c r="H55" s="18" t="n"/>
      <c r="I55" s="18" t="n"/>
      <c r="J55" s="5">
        <f>IF(OR(A55="",G55="",H55=""),"",IFERROR(MAX(0,G55*H55-IF(I55="",0,I55)),""))</f>
        <v/>
      </c>
      <c r="K55" s="16" t="n"/>
      <c r="L55" s="16" t="n"/>
      <c r="M55" s="19" t="n"/>
      <c r="N55" s="18" t="n"/>
      <c r="O55" s="8">
        <f>IF(OR(C55="",E55="",L55=""),"",IF(L55="Percentual informado",IF(M55="","",M55),IF(L55="Valor fixo","",IFERROR(IF(E55="Serviço",VLOOKUP(C55,'Profissionais'!$A$5:$E$104,4,FALSE),VLOOKUP(C55,'Profissionais'!$A$5:$E$104,5,FALSE)),""))))</f>
        <v/>
      </c>
      <c r="P55" s="5">
        <f>IF(OR(J55="",L55=""),"",IF(L55="Valor fixo",IF(N55="","",N55),IF(O55="","",IFERROR(J55*O55,""))))</f>
        <v/>
      </c>
      <c r="Q55" s="5">
        <f>IF(P55="","",IF(K55="Concluído",P55,IF(K55="Cancelado",0,"")))</f>
        <v/>
      </c>
      <c r="R55" s="20">
        <f>IF(A55="","",IF(COUNTIF($A$5:$A$124,A55)&gt;1,"Conferir ID duplicado",IF(D55="","Conferir cadastro do profissional",IF(IFERROR(VLOOKUP(C55,'Profissionais'!$A$5:$E$104,3,FALSE),"")&lt;&gt;"Ativo","Conferir situação profissional",IF(OR(B55="",E55="",F55="",G55="",H55="",K55="",L55=""),"Conferir campos obrigatórios",IF(AND(L55="Percentual informado",M55=""),"Conferir taxa informada",IF(AND(L55="Valor fixo",N55=""),"Conferir valor fixo",IF(AND(L55&lt;&gt;"Valor fixo",O55=""),"Conferir taxa aplicável",IF(K55="Pendente","Aguardar conclusão",IF(K55="Cancelado","Registro cancelado","Pronto para conferência"))))))))))</f>
        <v/>
      </c>
    </row>
    <row r="56">
      <c r="A56" s="14" t="n"/>
      <c r="B56" s="15" t="n"/>
      <c r="C56" s="14" t="n"/>
      <c r="D56" s="11">
        <f>IF(C56="","",IFERROR(VLOOKUP(C56,'Profissionais'!$A$5:$E$104,2,FALSE),""))</f>
        <v/>
      </c>
      <c r="E56" s="16" t="n"/>
      <c r="F56" s="14" t="n"/>
      <c r="G56" s="17" t="n"/>
      <c r="H56" s="18" t="n"/>
      <c r="I56" s="18" t="n"/>
      <c r="J56" s="7">
        <f>IF(OR(A56="",G56="",H56=""),"",IFERROR(MAX(0,G56*H56-IF(I56="",0,I56)),""))</f>
        <v/>
      </c>
      <c r="K56" s="16" t="n"/>
      <c r="L56" s="16" t="n"/>
      <c r="M56" s="19" t="n"/>
      <c r="N56" s="18" t="n"/>
      <c r="O56" s="12">
        <f>IF(OR(C56="",E56="",L56=""),"",IF(L56="Percentual informado",IF(M56="","",M56),IF(L56="Valor fixo","",IFERROR(IF(E56="Serviço",VLOOKUP(C56,'Profissionais'!$A$5:$E$104,4,FALSE),VLOOKUP(C56,'Profissionais'!$A$5:$E$104,5,FALSE)),""))))</f>
        <v/>
      </c>
      <c r="P56" s="7">
        <f>IF(OR(J56="",L56=""),"",IF(L56="Valor fixo",IF(N56="","",N56),IF(O56="","",IFERROR(J56*O56,""))))</f>
        <v/>
      </c>
      <c r="Q56" s="7">
        <f>IF(P56="","",IF(K56="Concluído",P56,IF(K56="Cancelado",0,"")))</f>
        <v/>
      </c>
      <c r="R56" s="21">
        <f>IF(A56="","",IF(COUNTIF($A$5:$A$124,A56)&gt;1,"Conferir ID duplicado",IF(D56="","Conferir cadastro do profissional",IF(IFERROR(VLOOKUP(C56,'Profissionais'!$A$5:$E$104,3,FALSE),"")&lt;&gt;"Ativo","Conferir situação profissional",IF(OR(B56="",E56="",F56="",G56="",H56="",K56="",L56=""),"Conferir campos obrigatórios",IF(AND(L56="Percentual informado",M56=""),"Conferir taxa informada",IF(AND(L56="Valor fixo",N56=""),"Conferir valor fixo",IF(AND(L56&lt;&gt;"Valor fixo",O56=""),"Conferir taxa aplicável",IF(K56="Pendente","Aguardar conclusão",IF(K56="Cancelado","Registro cancelado","Pronto para conferência"))))))))))</f>
        <v/>
      </c>
    </row>
    <row r="57">
      <c r="A57" s="14" t="n"/>
      <c r="B57" s="15" t="n"/>
      <c r="C57" s="14" t="n"/>
      <c r="D57" s="13">
        <f>IF(C57="","",IFERROR(VLOOKUP(C57,'Profissionais'!$A$5:$E$104,2,FALSE),""))</f>
        <v/>
      </c>
      <c r="E57" s="16" t="n"/>
      <c r="F57" s="14" t="n"/>
      <c r="G57" s="17" t="n"/>
      <c r="H57" s="18" t="n"/>
      <c r="I57" s="18" t="n"/>
      <c r="J57" s="5">
        <f>IF(OR(A57="",G57="",H57=""),"",IFERROR(MAX(0,G57*H57-IF(I57="",0,I57)),""))</f>
        <v/>
      </c>
      <c r="K57" s="16" t="n"/>
      <c r="L57" s="16" t="n"/>
      <c r="M57" s="19" t="n"/>
      <c r="N57" s="18" t="n"/>
      <c r="O57" s="8">
        <f>IF(OR(C57="",E57="",L57=""),"",IF(L57="Percentual informado",IF(M57="","",M57),IF(L57="Valor fixo","",IFERROR(IF(E57="Serviço",VLOOKUP(C57,'Profissionais'!$A$5:$E$104,4,FALSE),VLOOKUP(C57,'Profissionais'!$A$5:$E$104,5,FALSE)),""))))</f>
        <v/>
      </c>
      <c r="P57" s="5">
        <f>IF(OR(J57="",L57=""),"",IF(L57="Valor fixo",IF(N57="","",N57),IF(O57="","",IFERROR(J57*O57,""))))</f>
        <v/>
      </c>
      <c r="Q57" s="5">
        <f>IF(P57="","",IF(K57="Concluído",P57,IF(K57="Cancelado",0,"")))</f>
        <v/>
      </c>
      <c r="R57" s="20">
        <f>IF(A57="","",IF(COUNTIF($A$5:$A$124,A57)&gt;1,"Conferir ID duplicado",IF(D57="","Conferir cadastro do profissional",IF(IFERROR(VLOOKUP(C57,'Profissionais'!$A$5:$E$104,3,FALSE),"")&lt;&gt;"Ativo","Conferir situação profissional",IF(OR(B57="",E57="",F57="",G57="",H57="",K57="",L57=""),"Conferir campos obrigatórios",IF(AND(L57="Percentual informado",M57=""),"Conferir taxa informada",IF(AND(L57="Valor fixo",N57=""),"Conferir valor fixo",IF(AND(L57&lt;&gt;"Valor fixo",O57=""),"Conferir taxa aplicável",IF(K57="Pendente","Aguardar conclusão",IF(K57="Cancelado","Registro cancelado","Pronto para conferência"))))))))))</f>
        <v/>
      </c>
    </row>
    <row r="58">
      <c r="A58" s="14" t="n"/>
      <c r="B58" s="15" t="n"/>
      <c r="C58" s="14" t="n"/>
      <c r="D58" s="11">
        <f>IF(C58="","",IFERROR(VLOOKUP(C58,'Profissionais'!$A$5:$E$104,2,FALSE),""))</f>
        <v/>
      </c>
      <c r="E58" s="16" t="n"/>
      <c r="F58" s="14" t="n"/>
      <c r="G58" s="17" t="n"/>
      <c r="H58" s="18" t="n"/>
      <c r="I58" s="18" t="n"/>
      <c r="J58" s="7">
        <f>IF(OR(A58="",G58="",H58=""),"",IFERROR(MAX(0,G58*H58-IF(I58="",0,I58)),""))</f>
        <v/>
      </c>
      <c r="K58" s="16" t="n"/>
      <c r="L58" s="16" t="n"/>
      <c r="M58" s="19" t="n"/>
      <c r="N58" s="18" t="n"/>
      <c r="O58" s="12">
        <f>IF(OR(C58="",E58="",L58=""),"",IF(L58="Percentual informado",IF(M58="","",M58),IF(L58="Valor fixo","",IFERROR(IF(E58="Serviço",VLOOKUP(C58,'Profissionais'!$A$5:$E$104,4,FALSE),VLOOKUP(C58,'Profissionais'!$A$5:$E$104,5,FALSE)),""))))</f>
        <v/>
      </c>
      <c r="P58" s="7">
        <f>IF(OR(J58="",L58=""),"",IF(L58="Valor fixo",IF(N58="","",N58),IF(O58="","",IFERROR(J58*O58,""))))</f>
        <v/>
      </c>
      <c r="Q58" s="7">
        <f>IF(P58="","",IF(K58="Concluído",P58,IF(K58="Cancelado",0,"")))</f>
        <v/>
      </c>
      <c r="R58" s="21">
        <f>IF(A58="","",IF(COUNTIF($A$5:$A$124,A58)&gt;1,"Conferir ID duplicado",IF(D58="","Conferir cadastro do profissional",IF(IFERROR(VLOOKUP(C58,'Profissionais'!$A$5:$E$104,3,FALSE),"")&lt;&gt;"Ativo","Conferir situação profissional",IF(OR(B58="",E58="",F58="",G58="",H58="",K58="",L58=""),"Conferir campos obrigatórios",IF(AND(L58="Percentual informado",M58=""),"Conferir taxa informada",IF(AND(L58="Valor fixo",N58=""),"Conferir valor fixo",IF(AND(L58&lt;&gt;"Valor fixo",O58=""),"Conferir taxa aplicável",IF(K58="Pendente","Aguardar conclusão",IF(K58="Cancelado","Registro cancelado","Pronto para conferência"))))))))))</f>
        <v/>
      </c>
    </row>
    <row r="59">
      <c r="A59" s="14" t="n"/>
      <c r="B59" s="15" t="n"/>
      <c r="C59" s="14" t="n"/>
      <c r="D59" s="13">
        <f>IF(C59="","",IFERROR(VLOOKUP(C59,'Profissionais'!$A$5:$E$104,2,FALSE),""))</f>
        <v/>
      </c>
      <c r="E59" s="16" t="n"/>
      <c r="F59" s="14" t="n"/>
      <c r="G59" s="17" t="n"/>
      <c r="H59" s="18" t="n"/>
      <c r="I59" s="18" t="n"/>
      <c r="J59" s="5">
        <f>IF(OR(A59="",G59="",H59=""),"",IFERROR(MAX(0,G59*H59-IF(I59="",0,I59)),""))</f>
        <v/>
      </c>
      <c r="K59" s="16" t="n"/>
      <c r="L59" s="16" t="n"/>
      <c r="M59" s="19" t="n"/>
      <c r="N59" s="18" t="n"/>
      <c r="O59" s="8">
        <f>IF(OR(C59="",E59="",L59=""),"",IF(L59="Percentual informado",IF(M59="","",M59),IF(L59="Valor fixo","",IFERROR(IF(E59="Serviço",VLOOKUP(C59,'Profissionais'!$A$5:$E$104,4,FALSE),VLOOKUP(C59,'Profissionais'!$A$5:$E$104,5,FALSE)),""))))</f>
        <v/>
      </c>
      <c r="P59" s="5">
        <f>IF(OR(J59="",L59=""),"",IF(L59="Valor fixo",IF(N59="","",N59),IF(O59="","",IFERROR(J59*O59,""))))</f>
        <v/>
      </c>
      <c r="Q59" s="5">
        <f>IF(P59="","",IF(K59="Concluído",P59,IF(K59="Cancelado",0,"")))</f>
        <v/>
      </c>
      <c r="R59" s="20">
        <f>IF(A59="","",IF(COUNTIF($A$5:$A$124,A59)&gt;1,"Conferir ID duplicado",IF(D59="","Conferir cadastro do profissional",IF(IFERROR(VLOOKUP(C59,'Profissionais'!$A$5:$E$104,3,FALSE),"")&lt;&gt;"Ativo","Conferir situação profissional",IF(OR(B59="",E59="",F59="",G59="",H59="",K59="",L59=""),"Conferir campos obrigatórios",IF(AND(L59="Percentual informado",M59=""),"Conferir taxa informada",IF(AND(L59="Valor fixo",N59=""),"Conferir valor fixo",IF(AND(L59&lt;&gt;"Valor fixo",O59=""),"Conferir taxa aplicável",IF(K59="Pendente","Aguardar conclusão",IF(K59="Cancelado","Registro cancelado","Pronto para conferência"))))))))))</f>
        <v/>
      </c>
    </row>
    <row r="60">
      <c r="A60" s="14" t="n"/>
      <c r="B60" s="15" t="n"/>
      <c r="C60" s="14" t="n"/>
      <c r="D60" s="11">
        <f>IF(C60="","",IFERROR(VLOOKUP(C60,'Profissionais'!$A$5:$E$104,2,FALSE),""))</f>
        <v/>
      </c>
      <c r="E60" s="16" t="n"/>
      <c r="F60" s="14" t="n"/>
      <c r="G60" s="17" t="n"/>
      <c r="H60" s="18" t="n"/>
      <c r="I60" s="18" t="n"/>
      <c r="J60" s="7">
        <f>IF(OR(A60="",G60="",H60=""),"",IFERROR(MAX(0,G60*H60-IF(I60="",0,I60)),""))</f>
        <v/>
      </c>
      <c r="K60" s="16" t="n"/>
      <c r="L60" s="16" t="n"/>
      <c r="M60" s="19" t="n"/>
      <c r="N60" s="18" t="n"/>
      <c r="O60" s="12">
        <f>IF(OR(C60="",E60="",L60=""),"",IF(L60="Percentual informado",IF(M60="","",M60),IF(L60="Valor fixo","",IFERROR(IF(E60="Serviço",VLOOKUP(C60,'Profissionais'!$A$5:$E$104,4,FALSE),VLOOKUP(C60,'Profissionais'!$A$5:$E$104,5,FALSE)),""))))</f>
        <v/>
      </c>
      <c r="P60" s="7">
        <f>IF(OR(J60="",L60=""),"",IF(L60="Valor fixo",IF(N60="","",N60),IF(O60="","",IFERROR(J60*O60,""))))</f>
        <v/>
      </c>
      <c r="Q60" s="7">
        <f>IF(P60="","",IF(K60="Concluído",P60,IF(K60="Cancelado",0,"")))</f>
        <v/>
      </c>
      <c r="R60" s="21">
        <f>IF(A60="","",IF(COUNTIF($A$5:$A$124,A60)&gt;1,"Conferir ID duplicado",IF(D60="","Conferir cadastro do profissional",IF(IFERROR(VLOOKUP(C60,'Profissionais'!$A$5:$E$104,3,FALSE),"")&lt;&gt;"Ativo","Conferir situação profissional",IF(OR(B60="",E60="",F60="",G60="",H60="",K60="",L60=""),"Conferir campos obrigatórios",IF(AND(L60="Percentual informado",M60=""),"Conferir taxa informada",IF(AND(L60="Valor fixo",N60=""),"Conferir valor fixo",IF(AND(L60&lt;&gt;"Valor fixo",O60=""),"Conferir taxa aplicável",IF(K60="Pendente","Aguardar conclusão",IF(K60="Cancelado","Registro cancelado","Pronto para conferência"))))))))))</f>
        <v/>
      </c>
    </row>
    <row r="61">
      <c r="A61" s="14" t="n"/>
      <c r="B61" s="15" t="n"/>
      <c r="C61" s="14" t="n"/>
      <c r="D61" s="13">
        <f>IF(C61="","",IFERROR(VLOOKUP(C61,'Profissionais'!$A$5:$E$104,2,FALSE),""))</f>
        <v/>
      </c>
      <c r="E61" s="16" t="n"/>
      <c r="F61" s="14" t="n"/>
      <c r="G61" s="17" t="n"/>
      <c r="H61" s="18" t="n"/>
      <c r="I61" s="18" t="n"/>
      <c r="J61" s="5">
        <f>IF(OR(A61="",G61="",H61=""),"",IFERROR(MAX(0,G61*H61-IF(I61="",0,I61)),""))</f>
        <v/>
      </c>
      <c r="K61" s="16" t="n"/>
      <c r="L61" s="16" t="n"/>
      <c r="M61" s="19" t="n"/>
      <c r="N61" s="18" t="n"/>
      <c r="O61" s="8">
        <f>IF(OR(C61="",E61="",L61=""),"",IF(L61="Percentual informado",IF(M61="","",M61),IF(L61="Valor fixo","",IFERROR(IF(E61="Serviço",VLOOKUP(C61,'Profissionais'!$A$5:$E$104,4,FALSE),VLOOKUP(C61,'Profissionais'!$A$5:$E$104,5,FALSE)),""))))</f>
        <v/>
      </c>
      <c r="P61" s="5">
        <f>IF(OR(J61="",L61=""),"",IF(L61="Valor fixo",IF(N61="","",N61),IF(O61="","",IFERROR(J61*O61,""))))</f>
        <v/>
      </c>
      <c r="Q61" s="5">
        <f>IF(P61="","",IF(K61="Concluído",P61,IF(K61="Cancelado",0,"")))</f>
        <v/>
      </c>
      <c r="R61" s="20">
        <f>IF(A61="","",IF(COUNTIF($A$5:$A$124,A61)&gt;1,"Conferir ID duplicado",IF(D61="","Conferir cadastro do profissional",IF(IFERROR(VLOOKUP(C61,'Profissionais'!$A$5:$E$104,3,FALSE),"")&lt;&gt;"Ativo","Conferir situação profissional",IF(OR(B61="",E61="",F61="",G61="",H61="",K61="",L61=""),"Conferir campos obrigatórios",IF(AND(L61="Percentual informado",M61=""),"Conferir taxa informada",IF(AND(L61="Valor fixo",N61=""),"Conferir valor fixo",IF(AND(L61&lt;&gt;"Valor fixo",O61=""),"Conferir taxa aplicável",IF(K61="Pendente","Aguardar conclusão",IF(K61="Cancelado","Registro cancelado","Pronto para conferência"))))))))))</f>
        <v/>
      </c>
    </row>
    <row r="62">
      <c r="A62" s="14" t="n"/>
      <c r="B62" s="15" t="n"/>
      <c r="C62" s="14" t="n"/>
      <c r="D62" s="11">
        <f>IF(C62="","",IFERROR(VLOOKUP(C62,'Profissionais'!$A$5:$E$104,2,FALSE),""))</f>
        <v/>
      </c>
      <c r="E62" s="16" t="n"/>
      <c r="F62" s="14" t="n"/>
      <c r="G62" s="17" t="n"/>
      <c r="H62" s="18" t="n"/>
      <c r="I62" s="18" t="n"/>
      <c r="J62" s="7">
        <f>IF(OR(A62="",G62="",H62=""),"",IFERROR(MAX(0,G62*H62-IF(I62="",0,I62)),""))</f>
        <v/>
      </c>
      <c r="K62" s="16" t="n"/>
      <c r="L62" s="16" t="n"/>
      <c r="M62" s="19" t="n"/>
      <c r="N62" s="18" t="n"/>
      <c r="O62" s="12">
        <f>IF(OR(C62="",E62="",L62=""),"",IF(L62="Percentual informado",IF(M62="","",M62),IF(L62="Valor fixo","",IFERROR(IF(E62="Serviço",VLOOKUP(C62,'Profissionais'!$A$5:$E$104,4,FALSE),VLOOKUP(C62,'Profissionais'!$A$5:$E$104,5,FALSE)),""))))</f>
        <v/>
      </c>
      <c r="P62" s="7">
        <f>IF(OR(J62="",L62=""),"",IF(L62="Valor fixo",IF(N62="","",N62),IF(O62="","",IFERROR(J62*O62,""))))</f>
        <v/>
      </c>
      <c r="Q62" s="7">
        <f>IF(P62="","",IF(K62="Concluído",P62,IF(K62="Cancelado",0,"")))</f>
        <v/>
      </c>
      <c r="R62" s="21">
        <f>IF(A62="","",IF(COUNTIF($A$5:$A$124,A62)&gt;1,"Conferir ID duplicado",IF(D62="","Conferir cadastro do profissional",IF(IFERROR(VLOOKUP(C62,'Profissionais'!$A$5:$E$104,3,FALSE),"")&lt;&gt;"Ativo","Conferir situação profissional",IF(OR(B62="",E62="",F62="",G62="",H62="",K62="",L62=""),"Conferir campos obrigatórios",IF(AND(L62="Percentual informado",M62=""),"Conferir taxa informada",IF(AND(L62="Valor fixo",N62=""),"Conferir valor fixo",IF(AND(L62&lt;&gt;"Valor fixo",O62=""),"Conferir taxa aplicável",IF(K62="Pendente","Aguardar conclusão",IF(K62="Cancelado","Registro cancelado","Pronto para conferência"))))))))))</f>
        <v/>
      </c>
    </row>
    <row r="63">
      <c r="A63" s="14" t="n"/>
      <c r="B63" s="15" t="n"/>
      <c r="C63" s="14" t="n"/>
      <c r="D63" s="13">
        <f>IF(C63="","",IFERROR(VLOOKUP(C63,'Profissionais'!$A$5:$E$104,2,FALSE),""))</f>
        <v/>
      </c>
      <c r="E63" s="16" t="n"/>
      <c r="F63" s="14" t="n"/>
      <c r="G63" s="17" t="n"/>
      <c r="H63" s="18" t="n"/>
      <c r="I63" s="18" t="n"/>
      <c r="J63" s="5">
        <f>IF(OR(A63="",G63="",H63=""),"",IFERROR(MAX(0,G63*H63-IF(I63="",0,I63)),""))</f>
        <v/>
      </c>
      <c r="K63" s="16" t="n"/>
      <c r="L63" s="16" t="n"/>
      <c r="M63" s="19" t="n"/>
      <c r="N63" s="18" t="n"/>
      <c r="O63" s="8">
        <f>IF(OR(C63="",E63="",L63=""),"",IF(L63="Percentual informado",IF(M63="","",M63),IF(L63="Valor fixo","",IFERROR(IF(E63="Serviço",VLOOKUP(C63,'Profissionais'!$A$5:$E$104,4,FALSE),VLOOKUP(C63,'Profissionais'!$A$5:$E$104,5,FALSE)),""))))</f>
        <v/>
      </c>
      <c r="P63" s="5">
        <f>IF(OR(J63="",L63=""),"",IF(L63="Valor fixo",IF(N63="","",N63),IF(O63="","",IFERROR(J63*O63,""))))</f>
        <v/>
      </c>
      <c r="Q63" s="5">
        <f>IF(P63="","",IF(K63="Concluído",P63,IF(K63="Cancelado",0,"")))</f>
        <v/>
      </c>
      <c r="R63" s="20">
        <f>IF(A63="","",IF(COUNTIF($A$5:$A$124,A63)&gt;1,"Conferir ID duplicado",IF(D63="","Conferir cadastro do profissional",IF(IFERROR(VLOOKUP(C63,'Profissionais'!$A$5:$E$104,3,FALSE),"")&lt;&gt;"Ativo","Conferir situação profissional",IF(OR(B63="",E63="",F63="",G63="",H63="",K63="",L63=""),"Conferir campos obrigatórios",IF(AND(L63="Percentual informado",M63=""),"Conferir taxa informada",IF(AND(L63="Valor fixo",N63=""),"Conferir valor fixo",IF(AND(L63&lt;&gt;"Valor fixo",O63=""),"Conferir taxa aplicável",IF(K63="Pendente","Aguardar conclusão",IF(K63="Cancelado","Registro cancelado","Pronto para conferência"))))))))))</f>
        <v/>
      </c>
    </row>
    <row r="64">
      <c r="A64" s="14" t="n"/>
      <c r="B64" s="15" t="n"/>
      <c r="C64" s="14" t="n"/>
      <c r="D64" s="11">
        <f>IF(C64="","",IFERROR(VLOOKUP(C64,'Profissionais'!$A$5:$E$104,2,FALSE),""))</f>
        <v/>
      </c>
      <c r="E64" s="16" t="n"/>
      <c r="F64" s="14" t="n"/>
      <c r="G64" s="17" t="n"/>
      <c r="H64" s="18" t="n"/>
      <c r="I64" s="18" t="n"/>
      <c r="J64" s="7">
        <f>IF(OR(A64="",G64="",H64=""),"",IFERROR(MAX(0,G64*H64-IF(I64="",0,I64)),""))</f>
        <v/>
      </c>
      <c r="K64" s="16" t="n"/>
      <c r="L64" s="16" t="n"/>
      <c r="M64" s="19" t="n"/>
      <c r="N64" s="18" t="n"/>
      <c r="O64" s="12">
        <f>IF(OR(C64="",E64="",L64=""),"",IF(L64="Percentual informado",IF(M64="","",M64),IF(L64="Valor fixo","",IFERROR(IF(E64="Serviço",VLOOKUP(C64,'Profissionais'!$A$5:$E$104,4,FALSE),VLOOKUP(C64,'Profissionais'!$A$5:$E$104,5,FALSE)),""))))</f>
        <v/>
      </c>
      <c r="P64" s="7">
        <f>IF(OR(J64="",L64=""),"",IF(L64="Valor fixo",IF(N64="","",N64),IF(O64="","",IFERROR(J64*O64,""))))</f>
        <v/>
      </c>
      <c r="Q64" s="7">
        <f>IF(P64="","",IF(K64="Concluído",P64,IF(K64="Cancelado",0,"")))</f>
        <v/>
      </c>
      <c r="R64" s="21">
        <f>IF(A64="","",IF(COUNTIF($A$5:$A$124,A64)&gt;1,"Conferir ID duplicado",IF(D64="","Conferir cadastro do profissional",IF(IFERROR(VLOOKUP(C64,'Profissionais'!$A$5:$E$104,3,FALSE),"")&lt;&gt;"Ativo","Conferir situação profissional",IF(OR(B64="",E64="",F64="",G64="",H64="",K64="",L64=""),"Conferir campos obrigatórios",IF(AND(L64="Percentual informado",M64=""),"Conferir taxa informada",IF(AND(L64="Valor fixo",N64=""),"Conferir valor fixo",IF(AND(L64&lt;&gt;"Valor fixo",O64=""),"Conferir taxa aplicável",IF(K64="Pendente","Aguardar conclusão",IF(K64="Cancelado","Registro cancelado","Pronto para conferência"))))))))))</f>
        <v/>
      </c>
    </row>
    <row r="65">
      <c r="A65" s="14" t="n"/>
      <c r="B65" s="15" t="n"/>
      <c r="C65" s="14" t="n"/>
      <c r="D65" s="13">
        <f>IF(C65="","",IFERROR(VLOOKUP(C65,'Profissionais'!$A$5:$E$104,2,FALSE),""))</f>
        <v/>
      </c>
      <c r="E65" s="16" t="n"/>
      <c r="F65" s="14" t="n"/>
      <c r="G65" s="17" t="n"/>
      <c r="H65" s="18" t="n"/>
      <c r="I65" s="18" t="n"/>
      <c r="J65" s="5">
        <f>IF(OR(A65="",G65="",H65=""),"",IFERROR(MAX(0,G65*H65-IF(I65="",0,I65)),""))</f>
        <v/>
      </c>
      <c r="K65" s="16" t="n"/>
      <c r="L65" s="16" t="n"/>
      <c r="M65" s="19" t="n"/>
      <c r="N65" s="18" t="n"/>
      <c r="O65" s="8">
        <f>IF(OR(C65="",E65="",L65=""),"",IF(L65="Percentual informado",IF(M65="","",M65),IF(L65="Valor fixo","",IFERROR(IF(E65="Serviço",VLOOKUP(C65,'Profissionais'!$A$5:$E$104,4,FALSE),VLOOKUP(C65,'Profissionais'!$A$5:$E$104,5,FALSE)),""))))</f>
        <v/>
      </c>
      <c r="P65" s="5">
        <f>IF(OR(J65="",L65=""),"",IF(L65="Valor fixo",IF(N65="","",N65),IF(O65="","",IFERROR(J65*O65,""))))</f>
        <v/>
      </c>
      <c r="Q65" s="5">
        <f>IF(P65="","",IF(K65="Concluído",P65,IF(K65="Cancelado",0,"")))</f>
        <v/>
      </c>
      <c r="R65" s="20">
        <f>IF(A65="","",IF(COUNTIF($A$5:$A$124,A65)&gt;1,"Conferir ID duplicado",IF(D65="","Conferir cadastro do profissional",IF(IFERROR(VLOOKUP(C65,'Profissionais'!$A$5:$E$104,3,FALSE),"")&lt;&gt;"Ativo","Conferir situação profissional",IF(OR(B65="",E65="",F65="",G65="",H65="",K65="",L65=""),"Conferir campos obrigatórios",IF(AND(L65="Percentual informado",M65=""),"Conferir taxa informada",IF(AND(L65="Valor fixo",N65=""),"Conferir valor fixo",IF(AND(L65&lt;&gt;"Valor fixo",O65=""),"Conferir taxa aplicável",IF(K65="Pendente","Aguardar conclusão",IF(K65="Cancelado","Registro cancelado","Pronto para conferência"))))))))))</f>
        <v/>
      </c>
    </row>
    <row r="66">
      <c r="A66" s="14" t="n"/>
      <c r="B66" s="15" t="n"/>
      <c r="C66" s="14" t="n"/>
      <c r="D66" s="11">
        <f>IF(C66="","",IFERROR(VLOOKUP(C66,'Profissionais'!$A$5:$E$104,2,FALSE),""))</f>
        <v/>
      </c>
      <c r="E66" s="16" t="n"/>
      <c r="F66" s="14" t="n"/>
      <c r="G66" s="17" t="n"/>
      <c r="H66" s="18" t="n"/>
      <c r="I66" s="18" t="n"/>
      <c r="J66" s="7">
        <f>IF(OR(A66="",G66="",H66=""),"",IFERROR(MAX(0,G66*H66-IF(I66="",0,I66)),""))</f>
        <v/>
      </c>
      <c r="K66" s="16" t="n"/>
      <c r="L66" s="16" t="n"/>
      <c r="M66" s="19" t="n"/>
      <c r="N66" s="18" t="n"/>
      <c r="O66" s="12">
        <f>IF(OR(C66="",E66="",L66=""),"",IF(L66="Percentual informado",IF(M66="","",M66),IF(L66="Valor fixo","",IFERROR(IF(E66="Serviço",VLOOKUP(C66,'Profissionais'!$A$5:$E$104,4,FALSE),VLOOKUP(C66,'Profissionais'!$A$5:$E$104,5,FALSE)),""))))</f>
        <v/>
      </c>
      <c r="P66" s="7">
        <f>IF(OR(J66="",L66=""),"",IF(L66="Valor fixo",IF(N66="","",N66),IF(O66="","",IFERROR(J66*O66,""))))</f>
        <v/>
      </c>
      <c r="Q66" s="7">
        <f>IF(P66="","",IF(K66="Concluído",P66,IF(K66="Cancelado",0,"")))</f>
        <v/>
      </c>
      <c r="R66" s="21">
        <f>IF(A66="","",IF(COUNTIF($A$5:$A$124,A66)&gt;1,"Conferir ID duplicado",IF(D66="","Conferir cadastro do profissional",IF(IFERROR(VLOOKUP(C66,'Profissionais'!$A$5:$E$104,3,FALSE),"")&lt;&gt;"Ativo","Conferir situação profissional",IF(OR(B66="",E66="",F66="",G66="",H66="",K66="",L66=""),"Conferir campos obrigatórios",IF(AND(L66="Percentual informado",M66=""),"Conferir taxa informada",IF(AND(L66="Valor fixo",N66=""),"Conferir valor fixo",IF(AND(L66&lt;&gt;"Valor fixo",O66=""),"Conferir taxa aplicável",IF(K66="Pendente","Aguardar conclusão",IF(K66="Cancelado","Registro cancelado","Pronto para conferência"))))))))))</f>
        <v/>
      </c>
    </row>
    <row r="67">
      <c r="A67" s="14" t="n"/>
      <c r="B67" s="15" t="n"/>
      <c r="C67" s="14" t="n"/>
      <c r="D67" s="13">
        <f>IF(C67="","",IFERROR(VLOOKUP(C67,'Profissionais'!$A$5:$E$104,2,FALSE),""))</f>
        <v/>
      </c>
      <c r="E67" s="16" t="n"/>
      <c r="F67" s="14" t="n"/>
      <c r="G67" s="17" t="n"/>
      <c r="H67" s="18" t="n"/>
      <c r="I67" s="18" t="n"/>
      <c r="J67" s="5">
        <f>IF(OR(A67="",G67="",H67=""),"",IFERROR(MAX(0,G67*H67-IF(I67="",0,I67)),""))</f>
        <v/>
      </c>
      <c r="K67" s="16" t="n"/>
      <c r="L67" s="16" t="n"/>
      <c r="M67" s="19" t="n"/>
      <c r="N67" s="18" t="n"/>
      <c r="O67" s="8">
        <f>IF(OR(C67="",E67="",L67=""),"",IF(L67="Percentual informado",IF(M67="","",M67),IF(L67="Valor fixo","",IFERROR(IF(E67="Serviço",VLOOKUP(C67,'Profissionais'!$A$5:$E$104,4,FALSE),VLOOKUP(C67,'Profissionais'!$A$5:$E$104,5,FALSE)),""))))</f>
        <v/>
      </c>
      <c r="P67" s="5">
        <f>IF(OR(J67="",L67=""),"",IF(L67="Valor fixo",IF(N67="","",N67),IF(O67="","",IFERROR(J67*O67,""))))</f>
        <v/>
      </c>
      <c r="Q67" s="5">
        <f>IF(P67="","",IF(K67="Concluído",P67,IF(K67="Cancelado",0,"")))</f>
        <v/>
      </c>
      <c r="R67" s="20">
        <f>IF(A67="","",IF(COUNTIF($A$5:$A$124,A67)&gt;1,"Conferir ID duplicado",IF(D67="","Conferir cadastro do profissional",IF(IFERROR(VLOOKUP(C67,'Profissionais'!$A$5:$E$104,3,FALSE),"")&lt;&gt;"Ativo","Conferir situação profissional",IF(OR(B67="",E67="",F67="",G67="",H67="",K67="",L67=""),"Conferir campos obrigatórios",IF(AND(L67="Percentual informado",M67=""),"Conferir taxa informada",IF(AND(L67="Valor fixo",N67=""),"Conferir valor fixo",IF(AND(L67&lt;&gt;"Valor fixo",O67=""),"Conferir taxa aplicável",IF(K67="Pendente","Aguardar conclusão",IF(K67="Cancelado","Registro cancelado","Pronto para conferência"))))))))))</f>
        <v/>
      </c>
    </row>
    <row r="68">
      <c r="A68" s="14" t="n"/>
      <c r="B68" s="15" t="n"/>
      <c r="C68" s="14" t="n"/>
      <c r="D68" s="11">
        <f>IF(C68="","",IFERROR(VLOOKUP(C68,'Profissionais'!$A$5:$E$104,2,FALSE),""))</f>
        <v/>
      </c>
      <c r="E68" s="16" t="n"/>
      <c r="F68" s="14" t="n"/>
      <c r="G68" s="17" t="n"/>
      <c r="H68" s="18" t="n"/>
      <c r="I68" s="18" t="n"/>
      <c r="J68" s="7">
        <f>IF(OR(A68="",G68="",H68=""),"",IFERROR(MAX(0,G68*H68-IF(I68="",0,I68)),""))</f>
        <v/>
      </c>
      <c r="K68" s="16" t="n"/>
      <c r="L68" s="16" t="n"/>
      <c r="M68" s="19" t="n"/>
      <c r="N68" s="18" t="n"/>
      <c r="O68" s="12">
        <f>IF(OR(C68="",E68="",L68=""),"",IF(L68="Percentual informado",IF(M68="","",M68),IF(L68="Valor fixo","",IFERROR(IF(E68="Serviço",VLOOKUP(C68,'Profissionais'!$A$5:$E$104,4,FALSE),VLOOKUP(C68,'Profissionais'!$A$5:$E$104,5,FALSE)),""))))</f>
        <v/>
      </c>
      <c r="P68" s="7">
        <f>IF(OR(J68="",L68=""),"",IF(L68="Valor fixo",IF(N68="","",N68),IF(O68="","",IFERROR(J68*O68,""))))</f>
        <v/>
      </c>
      <c r="Q68" s="7">
        <f>IF(P68="","",IF(K68="Concluído",P68,IF(K68="Cancelado",0,"")))</f>
        <v/>
      </c>
      <c r="R68" s="21">
        <f>IF(A68="","",IF(COUNTIF($A$5:$A$124,A68)&gt;1,"Conferir ID duplicado",IF(D68="","Conferir cadastro do profissional",IF(IFERROR(VLOOKUP(C68,'Profissionais'!$A$5:$E$104,3,FALSE),"")&lt;&gt;"Ativo","Conferir situação profissional",IF(OR(B68="",E68="",F68="",G68="",H68="",K68="",L68=""),"Conferir campos obrigatórios",IF(AND(L68="Percentual informado",M68=""),"Conferir taxa informada",IF(AND(L68="Valor fixo",N68=""),"Conferir valor fixo",IF(AND(L68&lt;&gt;"Valor fixo",O68=""),"Conferir taxa aplicável",IF(K68="Pendente","Aguardar conclusão",IF(K68="Cancelado","Registro cancelado","Pronto para conferência"))))))))))</f>
        <v/>
      </c>
    </row>
    <row r="69">
      <c r="A69" s="14" t="n"/>
      <c r="B69" s="15" t="n"/>
      <c r="C69" s="14" t="n"/>
      <c r="D69" s="13">
        <f>IF(C69="","",IFERROR(VLOOKUP(C69,'Profissionais'!$A$5:$E$104,2,FALSE),""))</f>
        <v/>
      </c>
      <c r="E69" s="16" t="n"/>
      <c r="F69" s="14" t="n"/>
      <c r="G69" s="17" t="n"/>
      <c r="H69" s="18" t="n"/>
      <c r="I69" s="18" t="n"/>
      <c r="J69" s="5">
        <f>IF(OR(A69="",G69="",H69=""),"",IFERROR(MAX(0,G69*H69-IF(I69="",0,I69)),""))</f>
        <v/>
      </c>
      <c r="K69" s="16" t="n"/>
      <c r="L69" s="16" t="n"/>
      <c r="M69" s="19" t="n"/>
      <c r="N69" s="18" t="n"/>
      <c r="O69" s="8">
        <f>IF(OR(C69="",E69="",L69=""),"",IF(L69="Percentual informado",IF(M69="","",M69),IF(L69="Valor fixo","",IFERROR(IF(E69="Serviço",VLOOKUP(C69,'Profissionais'!$A$5:$E$104,4,FALSE),VLOOKUP(C69,'Profissionais'!$A$5:$E$104,5,FALSE)),""))))</f>
        <v/>
      </c>
      <c r="P69" s="5">
        <f>IF(OR(J69="",L69=""),"",IF(L69="Valor fixo",IF(N69="","",N69),IF(O69="","",IFERROR(J69*O69,""))))</f>
        <v/>
      </c>
      <c r="Q69" s="5">
        <f>IF(P69="","",IF(K69="Concluído",P69,IF(K69="Cancelado",0,"")))</f>
        <v/>
      </c>
      <c r="R69" s="20">
        <f>IF(A69="","",IF(COUNTIF($A$5:$A$124,A69)&gt;1,"Conferir ID duplicado",IF(D69="","Conferir cadastro do profissional",IF(IFERROR(VLOOKUP(C69,'Profissionais'!$A$5:$E$104,3,FALSE),"")&lt;&gt;"Ativo","Conferir situação profissional",IF(OR(B69="",E69="",F69="",G69="",H69="",K69="",L69=""),"Conferir campos obrigatórios",IF(AND(L69="Percentual informado",M69=""),"Conferir taxa informada",IF(AND(L69="Valor fixo",N69=""),"Conferir valor fixo",IF(AND(L69&lt;&gt;"Valor fixo",O69=""),"Conferir taxa aplicável",IF(K69="Pendente","Aguardar conclusão",IF(K69="Cancelado","Registro cancelado","Pronto para conferência"))))))))))</f>
        <v/>
      </c>
    </row>
    <row r="70">
      <c r="A70" s="14" t="n"/>
      <c r="B70" s="15" t="n"/>
      <c r="C70" s="14" t="n"/>
      <c r="D70" s="11">
        <f>IF(C70="","",IFERROR(VLOOKUP(C70,'Profissionais'!$A$5:$E$104,2,FALSE),""))</f>
        <v/>
      </c>
      <c r="E70" s="16" t="n"/>
      <c r="F70" s="14" t="n"/>
      <c r="G70" s="17" t="n"/>
      <c r="H70" s="18" t="n"/>
      <c r="I70" s="18" t="n"/>
      <c r="J70" s="7">
        <f>IF(OR(A70="",G70="",H70=""),"",IFERROR(MAX(0,G70*H70-IF(I70="",0,I70)),""))</f>
        <v/>
      </c>
      <c r="K70" s="16" t="n"/>
      <c r="L70" s="16" t="n"/>
      <c r="M70" s="19" t="n"/>
      <c r="N70" s="18" t="n"/>
      <c r="O70" s="12">
        <f>IF(OR(C70="",E70="",L70=""),"",IF(L70="Percentual informado",IF(M70="","",M70),IF(L70="Valor fixo","",IFERROR(IF(E70="Serviço",VLOOKUP(C70,'Profissionais'!$A$5:$E$104,4,FALSE),VLOOKUP(C70,'Profissionais'!$A$5:$E$104,5,FALSE)),""))))</f>
        <v/>
      </c>
      <c r="P70" s="7">
        <f>IF(OR(J70="",L70=""),"",IF(L70="Valor fixo",IF(N70="","",N70),IF(O70="","",IFERROR(J70*O70,""))))</f>
        <v/>
      </c>
      <c r="Q70" s="7">
        <f>IF(P70="","",IF(K70="Concluído",P70,IF(K70="Cancelado",0,"")))</f>
        <v/>
      </c>
      <c r="R70" s="21">
        <f>IF(A70="","",IF(COUNTIF($A$5:$A$124,A70)&gt;1,"Conferir ID duplicado",IF(D70="","Conferir cadastro do profissional",IF(IFERROR(VLOOKUP(C70,'Profissionais'!$A$5:$E$104,3,FALSE),"")&lt;&gt;"Ativo","Conferir situação profissional",IF(OR(B70="",E70="",F70="",G70="",H70="",K70="",L70=""),"Conferir campos obrigatórios",IF(AND(L70="Percentual informado",M70=""),"Conferir taxa informada",IF(AND(L70="Valor fixo",N70=""),"Conferir valor fixo",IF(AND(L70&lt;&gt;"Valor fixo",O70=""),"Conferir taxa aplicável",IF(K70="Pendente","Aguardar conclusão",IF(K70="Cancelado","Registro cancelado","Pronto para conferência"))))))))))</f>
        <v/>
      </c>
    </row>
    <row r="71">
      <c r="A71" s="14" t="n"/>
      <c r="B71" s="15" t="n"/>
      <c r="C71" s="14" t="n"/>
      <c r="D71" s="13">
        <f>IF(C71="","",IFERROR(VLOOKUP(C71,'Profissionais'!$A$5:$E$104,2,FALSE),""))</f>
        <v/>
      </c>
      <c r="E71" s="16" t="n"/>
      <c r="F71" s="14" t="n"/>
      <c r="G71" s="17" t="n"/>
      <c r="H71" s="18" t="n"/>
      <c r="I71" s="18" t="n"/>
      <c r="J71" s="5">
        <f>IF(OR(A71="",G71="",H71=""),"",IFERROR(MAX(0,G71*H71-IF(I71="",0,I71)),""))</f>
        <v/>
      </c>
      <c r="K71" s="16" t="n"/>
      <c r="L71" s="16" t="n"/>
      <c r="M71" s="19" t="n"/>
      <c r="N71" s="18" t="n"/>
      <c r="O71" s="8">
        <f>IF(OR(C71="",E71="",L71=""),"",IF(L71="Percentual informado",IF(M71="","",M71),IF(L71="Valor fixo","",IFERROR(IF(E71="Serviço",VLOOKUP(C71,'Profissionais'!$A$5:$E$104,4,FALSE),VLOOKUP(C71,'Profissionais'!$A$5:$E$104,5,FALSE)),""))))</f>
        <v/>
      </c>
      <c r="P71" s="5">
        <f>IF(OR(J71="",L71=""),"",IF(L71="Valor fixo",IF(N71="","",N71),IF(O71="","",IFERROR(J71*O71,""))))</f>
        <v/>
      </c>
      <c r="Q71" s="5">
        <f>IF(P71="","",IF(K71="Concluído",P71,IF(K71="Cancelado",0,"")))</f>
        <v/>
      </c>
      <c r="R71" s="20">
        <f>IF(A71="","",IF(COUNTIF($A$5:$A$124,A71)&gt;1,"Conferir ID duplicado",IF(D71="","Conferir cadastro do profissional",IF(IFERROR(VLOOKUP(C71,'Profissionais'!$A$5:$E$104,3,FALSE),"")&lt;&gt;"Ativo","Conferir situação profissional",IF(OR(B71="",E71="",F71="",G71="",H71="",K71="",L71=""),"Conferir campos obrigatórios",IF(AND(L71="Percentual informado",M71=""),"Conferir taxa informada",IF(AND(L71="Valor fixo",N71=""),"Conferir valor fixo",IF(AND(L71&lt;&gt;"Valor fixo",O71=""),"Conferir taxa aplicável",IF(K71="Pendente","Aguardar conclusão",IF(K71="Cancelado","Registro cancelado","Pronto para conferência"))))))))))</f>
        <v/>
      </c>
    </row>
    <row r="72">
      <c r="A72" s="14" t="n"/>
      <c r="B72" s="15" t="n"/>
      <c r="C72" s="14" t="n"/>
      <c r="D72" s="11">
        <f>IF(C72="","",IFERROR(VLOOKUP(C72,'Profissionais'!$A$5:$E$104,2,FALSE),""))</f>
        <v/>
      </c>
      <c r="E72" s="16" t="n"/>
      <c r="F72" s="14" t="n"/>
      <c r="G72" s="17" t="n"/>
      <c r="H72" s="18" t="n"/>
      <c r="I72" s="18" t="n"/>
      <c r="J72" s="7">
        <f>IF(OR(A72="",G72="",H72=""),"",IFERROR(MAX(0,G72*H72-IF(I72="",0,I72)),""))</f>
        <v/>
      </c>
      <c r="K72" s="16" t="n"/>
      <c r="L72" s="16" t="n"/>
      <c r="M72" s="19" t="n"/>
      <c r="N72" s="18" t="n"/>
      <c r="O72" s="12">
        <f>IF(OR(C72="",E72="",L72=""),"",IF(L72="Percentual informado",IF(M72="","",M72),IF(L72="Valor fixo","",IFERROR(IF(E72="Serviço",VLOOKUP(C72,'Profissionais'!$A$5:$E$104,4,FALSE),VLOOKUP(C72,'Profissionais'!$A$5:$E$104,5,FALSE)),""))))</f>
        <v/>
      </c>
      <c r="P72" s="7">
        <f>IF(OR(J72="",L72=""),"",IF(L72="Valor fixo",IF(N72="","",N72),IF(O72="","",IFERROR(J72*O72,""))))</f>
        <v/>
      </c>
      <c r="Q72" s="7">
        <f>IF(P72="","",IF(K72="Concluído",P72,IF(K72="Cancelado",0,"")))</f>
        <v/>
      </c>
      <c r="R72" s="21">
        <f>IF(A72="","",IF(COUNTIF($A$5:$A$124,A72)&gt;1,"Conferir ID duplicado",IF(D72="","Conferir cadastro do profissional",IF(IFERROR(VLOOKUP(C72,'Profissionais'!$A$5:$E$104,3,FALSE),"")&lt;&gt;"Ativo","Conferir situação profissional",IF(OR(B72="",E72="",F72="",G72="",H72="",K72="",L72=""),"Conferir campos obrigatórios",IF(AND(L72="Percentual informado",M72=""),"Conferir taxa informada",IF(AND(L72="Valor fixo",N72=""),"Conferir valor fixo",IF(AND(L72&lt;&gt;"Valor fixo",O72=""),"Conferir taxa aplicável",IF(K72="Pendente","Aguardar conclusão",IF(K72="Cancelado","Registro cancelado","Pronto para conferência"))))))))))</f>
        <v/>
      </c>
    </row>
    <row r="73">
      <c r="A73" s="14" t="n"/>
      <c r="B73" s="15" t="n"/>
      <c r="C73" s="14" t="n"/>
      <c r="D73" s="13">
        <f>IF(C73="","",IFERROR(VLOOKUP(C73,'Profissionais'!$A$5:$E$104,2,FALSE),""))</f>
        <v/>
      </c>
      <c r="E73" s="16" t="n"/>
      <c r="F73" s="14" t="n"/>
      <c r="G73" s="17" t="n"/>
      <c r="H73" s="18" t="n"/>
      <c r="I73" s="18" t="n"/>
      <c r="J73" s="5">
        <f>IF(OR(A73="",G73="",H73=""),"",IFERROR(MAX(0,G73*H73-IF(I73="",0,I73)),""))</f>
        <v/>
      </c>
      <c r="K73" s="16" t="n"/>
      <c r="L73" s="16" t="n"/>
      <c r="M73" s="19" t="n"/>
      <c r="N73" s="18" t="n"/>
      <c r="O73" s="8">
        <f>IF(OR(C73="",E73="",L73=""),"",IF(L73="Percentual informado",IF(M73="","",M73),IF(L73="Valor fixo","",IFERROR(IF(E73="Serviço",VLOOKUP(C73,'Profissionais'!$A$5:$E$104,4,FALSE),VLOOKUP(C73,'Profissionais'!$A$5:$E$104,5,FALSE)),""))))</f>
        <v/>
      </c>
      <c r="P73" s="5">
        <f>IF(OR(J73="",L73=""),"",IF(L73="Valor fixo",IF(N73="","",N73),IF(O73="","",IFERROR(J73*O73,""))))</f>
        <v/>
      </c>
      <c r="Q73" s="5">
        <f>IF(P73="","",IF(K73="Concluído",P73,IF(K73="Cancelado",0,"")))</f>
        <v/>
      </c>
      <c r="R73" s="20">
        <f>IF(A73="","",IF(COUNTIF($A$5:$A$124,A73)&gt;1,"Conferir ID duplicado",IF(D73="","Conferir cadastro do profissional",IF(IFERROR(VLOOKUP(C73,'Profissionais'!$A$5:$E$104,3,FALSE),"")&lt;&gt;"Ativo","Conferir situação profissional",IF(OR(B73="",E73="",F73="",G73="",H73="",K73="",L73=""),"Conferir campos obrigatórios",IF(AND(L73="Percentual informado",M73=""),"Conferir taxa informada",IF(AND(L73="Valor fixo",N73=""),"Conferir valor fixo",IF(AND(L73&lt;&gt;"Valor fixo",O73=""),"Conferir taxa aplicável",IF(K73="Pendente","Aguardar conclusão",IF(K73="Cancelado","Registro cancelado","Pronto para conferência"))))))))))</f>
        <v/>
      </c>
    </row>
    <row r="74">
      <c r="A74" s="14" t="n"/>
      <c r="B74" s="15" t="n"/>
      <c r="C74" s="14" t="n"/>
      <c r="D74" s="11">
        <f>IF(C74="","",IFERROR(VLOOKUP(C74,'Profissionais'!$A$5:$E$104,2,FALSE),""))</f>
        <v/>
      </c>
      <c r="E74" s="16" t="n"/>
      <c r="F74" s="14" t="n"/>
      <c r="G74" s="17" t="n"/>
      <c r="H74" s="18" t="n"/>
      <c r="I74" s="18" t="n"/>
      <c r="J74" s="7">
        <f>IF(OR(A74="",G74="",H74=""),"",IFERROR(MAX(0,G74*H74-IF(I74="",0,I74)),""))</f>
        <v/>
      </c>
      <c r="K74" s="16" t="n"/>
      <c r="L74" s="16" t="n"/>
      <c r="M74" s="19" t="n"/>
      <c r="N74" s="18" t="n"/>
      <c r="O74" s="12">
        <f>IF(OR(C74="",E74="",L74=""),"",IF(L74="Percentual informado",IF(M74="","",M74),IF(L74="Valor fixo","",IFERROR(IF(E74="Serviço",VLOOKUP(C74,'Profissionais'!$A$5:$E$104,4,FALSE),VLOOKUP(C74,'Profissionais'!$A$5:$E$104,5,FALSE)),""))))</f>
        <v/>
      </c>
      <c r="P74" s="7">
        <f>IF(OR(J74="",L74=""),"",IF(L74="Valor fixo",IF(N74="","",N74),IF(O74="","",IFERROR(J74*O74,""))))</f>
        <v/>
      </c>
      <c r="Q74" s="7">
        <f>IF(P74="","",IF(K74="Concluído",P74,IF(K74="Cancelado",0,"")))</f>
        <v/>
      </c>
      <c r="R74" s="21">
        <f>IF(A74="","",IF(COUNTIF($A$5:$A$124,A74)&gt;1,"Conferir ID duplicado",IF(D74="","Conferir cadastro do profissional",IF(IFERROR(VLOOKUP(C74,'Profissionais'!$A$5:$E$104,3,FALSE),"")&lt;&gt;"Ativo","Conferir situação profissional",IF(OR(B74="",E74="",F74="",G74="",H74="",K74="",L74=""),"Conferir campos obrigatórios",IF(AND(L74="Percentual informado",M74=""),"Conferir taxa informada",IF(AND(L74="Valor fixo",N74=""),"Conferir valor fixo",IF(AND(L74&lt;&gt;"Valor fixo",O74=""),"Conferir taxa aplicável",IF(K74="Pendente","Aguardar conclusão",IF(K74="Cancelado","Registro cancelado","Pronto para conferência"))))))))))</f>
        <v/>
      </c>
    </row>
    <row r="75">
      <c r="A75" s="14" t="n"/>
      <c r="B75" s="15" t="n"/>
      <c r="C75" s="14" t="n"/>
      <c r="D75" s="13">
        <f>IF(C75="","",IFERROR(VLOOKUP(C75,'Profissionais'!$A$5:$E$104,2,FALSE),""))</f>
        <v/>
      </c>
      <c r="E75" s="16" t="n"/>
      <c r="F75" s="14" t="n"/>
      <c r="G75" s="17" t="n"/>
      <c r="H75" s="18" t="n"/>
      <c r="I75" s="18" t="n"/>
      <c r="J75" s="5">
        <f>IF(OR(A75="",G75="",H75=""),"",IFERROR(MAX(0,G75*H75-IF(I75="",0,I75)),""))</f>
        <v/>
      </c>
      <c r="K75" s="16" t="n"/>
      <c r="L75" s="16" t="n"/>
      <c r="M75" s="19" t="n"/>
      <c r="N75" s="18" t="n"/>
      <c r="O75" s="8">
        <f>IF(OR(C75="",E75="",L75=""),"",IF(L75="Percentual informado",IF(M75="","",M75),IF(L75="Valor fixo","",IFERROR(IF(E75="Serviço",VLOOKUP(C75,'Profissionais'!$A$5:$E$104,4,FALSE),VLOOKUP(C75,'Profissionais'!$A$5:$E$104,5,FALSE)),""))))</f>
        <v/>
      </c>
      <c r="P75" s="5">
        <f>IF(OR(J75="",L75=""),"",IF(L75="Valor fixo",IF(N75="","",N75),IF(O75="","",IFERROR(J75*O75,""))))</f>
        <v/>
      </c>
      <c r="Q75" s="5">
        <f>IF(P75="","",IF(K75="Concluído",P75,IF(K75="Cancelado",0,"")))</f>
        <v/>
      </c>
      <c r="R75" s="20">
        <f>IF(A75="","",IF(COUNTIF($A$5:$A$124,A75)&gt;1,"Conferir ID duplicado",IF(D75="","Conferir cadastro do profissional",IF(IFERROR(VLOOKUP(C75,'Profissionais'!$A$5:$E$104,3,FALSE),"")&lt;&gt;"Ativo","Conferir situação profissional",IF(OR(B75="",E75="",F75="",G75="",H75="",K75="",L75=""),"Conferir campos obrigatórios",IF(AND(L75="Percentual informado",M75=""),"Conferir taxa informada",IF(AND(L75="Valor fixo",N75=""),"Conferir valor fixo",IF(AND(L75&lt;&gt;"Valor fixo",O75=""),"Conferir taxa aplicável",IF(K75="Pendente","Aguardar conclusão",IF(K75="Cancelado","Registro cancelado","Pronto para conferência"))))))))))</f>
        <v/>
      </c>
    </row>
    <row r="76">
      <c r="A76" s="14" t="n"/>
      <c r="B76" s="15" t="n"/>
      <c r="C76" s="14" t="n"/>
      <c r="D76" s="11">
        <f>IF(C76="","",IFERROR(VLOOKUP(C76,'Profissionais'!$A$5:$E$104,2,FALSE),""))</f>
        <v/>
      </c>
      <c r="E76" s="16" t="n"/>
      <c r="F76" s="14" t="n"/>
      <c r="G76" s="17" t="n"/>
      <c r="H76" s="18" t="n"/>
      <c r="I76" s="18" t="n"/>
      <c r="J76" s="7">
        <f>IF(OR(A76="",G76="",H76=""),"",IFERROR(MAX(0,G76*H76-IF(I76="",0,I76)),""))</f>
        <v/>
      </c>
      <c r="K76" s="16" t="n"/>
      <c r="L76" s="16" t="n"/>
      <c r="M76" s="19" t="n"/>
      <c r="N76" s="18" t="n"/>
      <c r="O76" s="12">
        <f>IF(OR(C76="",E76="",L76=""),"",IF(L76="Percentual informado",IF(M76="","",M76),IF(L76="Valor fixo","",IFERROR(IF(E76="Serviço",VLOOKUP(C76,'Profissionais'!$A$5:$E$104,4,FALSE),VLOOKUP(C76,'Profissionais'!$A$5:$E$104,5,FALSE)),""))))</f>
        <v/>
      </c>
      <c r="P76" s="7">
        <f>IF(OR(J76="",L76=""),"",IF(L76="Valor fixo",IF(N76="","",N76),IF(O76="","",IFERROR(J76*O76,""))))</f>
        <v/>
      </c>
      <c r="Q76" s="7">
        <f>IF(P76="","",IF(K76="Concluído",P76,IF(K76="Cancelado",0,"")))</f>
        <v/>
      </c>
      <c r="R76" s="21">
        <f>IF(A76="","",IF(COUNTIF($A$5:$A$124,A76)&gt;1,"Conferir ID duplicado",IF(D76="","Conferir cadastro do profissional",IF(IFERROR(VLOOKUP(C76,'Profissionais'!$A$5:$E$104,3,FALSE),"")&lt;&gt;"Ativo","Conferir situação profissional",IF(OR(B76="",E76="",F76="",G76="",H76="",K76="",L76=""),"Conferir campos obrigatórios",IF(AND(L76="Percentual informado",M76=""),"Conferir taxa informada",IF(AND(L76="Valor fixo",N76=""),"Conferir valor fixo",IF(AND(L76&lt;&gt;"Valor fixo",O76=""),"Conferir taxa aplicável",IF(K76="Pendente","Aguardar conclusão",IF(K76="Cancelado","Registro cancelado","Pronto para conferência"))))))))))</f>
        <v/>
      </c>
    </row>
    <row r="77">
      <c r="A77" s="14" t="n"/>
      <c r="B77" s="15" t="n"/>
      <c r="C77" s="14" t="n"/>
      <c r="D77" s="13">
        <f>IF(C77="","",IFERROR(VLOOKUP(C77,'Profissionais'!$A$5:$E$104,2,FALSE),""))</f>
        <v/>
      </c>
      <c r="E77" s="16" t="n"/>
      <c r="F77" s="14" t="n"/>
      <c r="G77" s="17" t="n"/>
      <c r="H77" s="18" t="n"/>
      <c r="I77" s="18" t="n"/>
      <c r="J77" s="5">
        <f>IF(OR(A77="",G77="",H77=""),"",IFERROR(MAX(0,G77*H77-IF(I77="",0,I77)),""))</f>
        <v/>
      </c>
      <c r="K77" s="16" t="n"/>
      <c r="L77" s="16" t="n"/>
      <c r="M77" s="19" t="n"/>
      <c r="N77" s="18" t="n"/>
      <c r="O77" s="8">
        <f>IF(OR(C77="",E77="",L77=""),"",IF(L77="Percentual informado",IF(M77="","",M77),IF(L77="Valor fixo","",IFERROR(IF(E77="Serviço",VLOOKUP(C77,'Profissionais'!$A$5:$E$104,4,FALSE),VLOOKUP(C77,'Profissionais'!$A$5:$E$104,5,FALSE)),""))))</f>
        <v/>
      </c>
      <c r="P77" s="5">
        <f>IF(OR(J77="",L77=""),"",IF(L77="Valor fixo",IF(N77="","",N77),IF(O77="","",IFERROR(J77*O77,""))))</f>
        <v/>
      </c>
      <c r="Q77" s="5">
        <f>IF(P77="","",IF(K77="Concluído",P77,IF(K77="Cancelado",0,"")))</f>
        <v/>
      </c>
      <c r="R77" s="20">
        <f>IF(A77="","",IF(COUNTIF($A$5:$A$124,A77)&gt;1,"Conferir ID duplicado",IF(D77="","Conferir cadastro do profissional",IF(IFERROR(VLOOKUP(C77,'Profissionais'!$A$5:$E$104,3,FALSE),"")&lt;&gt;"Ativo","Conferir situação profissional",IF(OR(B77="",E77="",F77="",G77="",H77="",K77="",L77=""),"Conferir campos obrigatórios",IF(AND(L77="Percentual informado",M77=""),"Conferir taxa informada",IF(AND(L77="Valor fixo",N77=""),"Conferir valor fixo",IF(AND(L77&lt;&gt;"Valor fixo",O77=""),"Conferir taxa aplicável",IF(K77="Pendente","Aguardar conclusão",IF(K77="Cancelado","Registro cancelado","Pronto para conferência"))))))))))</f>
        <v/>
      </c>
    </row>
    <row r="78">
      <c r="A78" s="14" t="n"/>
      <c r="B78" s="15" t="n"/>
      <c r="C78" s="14" t="n"/>
      <c r="D78" s="11">
        <f>IF(C78="","",IFERROR(VLOOKUP(C78,'Profissionais'!$A$5:$E$104,2,FALSE),""))</f>
        <v/>
      </c>
      <c r="E78" s="16" t="n"/>
      <c r="F78" s="14" t="n"/>
      <c r="G78" s="17" t="n"/>
      <c r="H78" s="18" t="n"/>
      <c r="I78" s="18" t="n"/>
      <c r="J78" s="7">
        <f>IF(OR(A78="",G78="",H78=""),"",IFERROR(MAX(0,G78*H78-IF(I78="",0,I78)),""))</f>
        <v/>
      </c>
      <c r="K78" s="16" t="n"/>
      <c r="L78" s="16" t="n"/>
      <c r="M78" s="19" t="n"/>
      <c r="N78" s="18" t="n"/>
      <c r="O78" s="12">
        <f>IF(OR(C78="",E78="",L78=""),"",IF(L78="Percentual informado",IF(M78="","",M78),IF(L78="Valor fixo","",IFERROR(IF(E78="Serviço",VLOOKUP(C78,'Profissionais'!$A$5:$E$104,4,FALSE),VLOOKUP(C78,'Profissionais'!$A$5:$E$104,5,FALSE)),""))))</f>
        <v/>
      </c>
      <c r="P78" s="7">
        <f>IF(OR(J78="",L78=""),"",IF(L78="Valor fixo",IF(N78="","",N78),IF(O78="","",IFERROR(J78*O78,""))))</f>
        <v/>
      </c>
      <c r="Q78" s="7">
        <f>IF(P78="","",IF(K78="Concluído",P78,IF(K78="Cancelado",0,"")))</f>
        <v/>
      </c>
      <c r="R78" s="21">
        <f>IF(A78="","",IF(COUNTIF($A$5:$A$124,A78)&gt;1,"Conferir ID duplicado",IF(D78="","Conferir cadastro do profissional",IF(IFERROR(VLOOKUP(C78,'Profissionais'!$A$5:$E$104,3,FALSE),"")&lt;&gt;"Ativo","Conferir situação profissional",IF(OR(B78="",E78="",F78="",G78="",H78="",K78="",L78=""),"Conferir campos obrigatórios",IF(AND(L78="Percentual informado",M78=""),"Conferir taxa informada",IF(AND(L78="Valor fixo",N78=""),"Conferir valor fixo",IF(AND(L78&lt;&gt;"Valor fixo",O78=""),"Conferir taxa aplicável",IF(K78="Pendente","Aguardar conclusão",IF(K78="Cancelado","Registro cancelado","Pronto para conferência"))))))))))</f>
        <v/>
      </c>
    </row>
    <row r="79">
      <c r="A79" s="14" t="n"/>
      <c r="B79" s="15" t="n"/>
      <c r="C79" s="14" t="n"/>
      <c r="D79" s="13">
        <f>IF(C79="","",IFERROR(VLOOKUP(C79,'Profissionais'!$A$5:$E$104,2,FALSE),""))</f>
        <v/>
      </c>
      <c r="E79" s="16" t="n"/>
      <c r="F79" s="14" t="n"/>
      <c r="G79" s="17" t="n"/>
      <c r="H79" s="18" t="n"/>
      <c r="I79" s="18" t="n"/>
      <c r="J79" s="5">
        <f>IF(OR(A79="",G79="",H79=""),"",IFERROR(MAX(0,G79*H79-IF(I79="",0,I79)),""))</f>
        <v/>
      </c>
      <c r="K79" s="16" t="n"/>
      <c r="L79" s="16" t="n"/>
      <c r="M79" s="19" t="n"/>
      <c r="N79" s="18" t="n"/>
      <c r="O79" s="8">
        <f>IF(OR(C79="",E79="",L79=""),"",IF(L79="Percentual informado",IF(M79="","",M79),IF(L79="Valor fixo","",IFERROR(IF(E79="Serviço",VLOOKUP(C79,'Profissionais'!$A$5:$E$104,4,FALSE),VLOOKUP(C79,'Profissionais'!$A$5:$E$104,5,FALSE)),""))))</f>
        <v/>
      </c>
      <c r="P79" s="5">
        <f>IF(OR(J79="",L79=""),"",IF(L79="Valor fixo",IF(N79="","",N79),IF(O79="","",IFERROR(J79*O79,""))))</f>
        <v/>
      </c>
      <c r="Q79" s="5">
        <f>IF(P79="","",IF(K79="Concluído",P79,IF(K79="Cancelado",0,"")))</f>
        <v/>
      </c>
      <c r="R79" s="20">
        <f>IF(A79="","",IF(COUNTIF($A$5:$A$124,A79)&gt;1,"Conferir ID duplicado",IF(D79="","Conferir cadastro do profissional",IF(IFERROR(VLOOKUP(C79,'Profissionais'!$A$5:$E$104,3,FALSE),"")&lt;&gt;"Ativo","Conferir situação profissional",IF(OR(B79="",E79="",F79="",G79="",H79="",K79="",L79=""),"Conferir campos obrigatórios",IF(AND(L79="Percentual informado",M79=""),"Conferir taxa informada",IF(AND(L79="Valor fixo",N79=""),"Conferir valor fixo",IF(AND(L79&lt;&gt;"Valor fixo",O79=""),"Conferir taxa aplicável",IF(K79="Pendente","Aguardar conclusão",IF(K79="Cancelado","Registro cancelado","Pronto para conferência"))))))))))</f>
        <v/>
      </c>
    </row>
    <row r="80">
      <c r="A80" s="14" t="n"/>
      <c r="B80" s="15" t="n"/>
      <c r="C80" s="14" t="n"/>
      <c r="D80" s="11">
        <f>IF(C80="","",IFERROR(VLOOKUP(C80,'Profissionais'!$A$5:$E$104,2,FALSE),""))</f>
        <v/>
      </c>
      <c r="E80" s="16" t="n"/>
      <c r="F80" s="14" t="n"/>
      <c r="G80" s="17" t="n"/>
      <c r="H80" s="18" t="n"/>
      <c r="I80" s="18" t="n"/>
      <c r="J80" s="7">
        <f>IF(OR(A80="",G80="",H80=""),"",IFERROR(MAX(0,G80*H80-IF(I80="",0,I80)),""))</f>
        <v/>
      </c>
      <c r="K80" s="16" t="n"/>
      <c r="L80" s="16" t="n"/>
      <c r="M80" s="19" t="n"/>
      <c r="N80" s="18" t="n"/>
      <c r="O80" s="12">
        <f>IF(OR(C80="",E80="",L80=""),"",IF(L80="Percentual informado",IF(M80="","",M80),IF(L80="Valor fixo","",IFERROR(IF(E80="Serviço",VLOOKUP(C80,'Profissionais'!$A$5:$E$104,4,FALSE),VLOOKUP(C80,'Profissionais'!$A$5:$E$104,5,FALSE)),""))))</f>
        <v/>
      </c>
      <c r="P80" s="7">
        <f>IF(OR(J80="",L80=""),"",IF(L80="Valor fixo",IF(N80="","",N80),IF(O80="","",IFERROR(J80*O80,""))))</f>
        <v/>
      </c>
      <c r="Q80" s="7">
        <f>IF(P80="","",IF(K80="Concluído",P80,IF(K80="Cancelado",0,"")))</f>
        <v/>
      </c>
      <c r="R80" s="21">
        <f>IF(A80="","",IF(COUNTIF($A$5:$A$124,A80)&gt;1,"Conferir ID duplicado",IF(D80="","Conferir cadastro do profissional",IF(IFERROR(VLOOKUP(C80,'Profissionais'!$A$5:$E$104,3,FALSE),"")&lt;&gt;"Ativo","Conferir situação profissional",IF(OR(B80="",E80="",F80="",G80="",H80="",K80="",L80=""),"Conferir campos obrigatórios",IF(AND(L80="Percentual informado",M80=""),"Conferir taxa informada",IF(AND(L80="Valor fixo",N80=""),"Conferir valor fixo",IF(AND(L80&lt;&gt;"Valor fixo",O80=""),"Conferir taxa aplicável",IF(K80="Pendente","Aguardar conclusão",IF(K80="Cancelado","Registro cancelado","Pronto para conferência"))))))))))</f>
        <v/>
      </c>
    </row>
    <row r="81">
      <c r="A81" s="14" t="n"/>
      <c r="B81" s="15" t="n"/>
      <c r="C81" s="14" t="n"/>
      <c r="D81" s="13">
        <f>IF(C81="","",IFERROR(VLOOKUP(C81,'Profissionais'!$A$5:$E$104,2,FALSE),""))</f>
        <v/>
      </c>
      <c r="E81" s="16" t="n"/>
      <c r="F81" s="14" t="n"/>
      <c r="G81" s="17" t="n"/>
      <c r="H81" s="18" t="n"/>
      <c r="I81" s="18" t="n"/>
      <c r="J81" s="5">
        <f>IF(OR(A81="",G81="",H81=""),"",IFERROR(MAX(0,G81*H81-IF(I81="",0,I81)),""))</f>
        <v/>
      </c>
      <c r="K81" s="16" t="n"/>
      <c r="L81" s="16" t="n"/>
      <c r="M81" s="19" t="n"/>
      <c r="N81" s="18" t="n"/>
      <c r="O81" s="8">
        <f>IF(OR(C81="",E81="",L81=""),"",IF(L81="Percentual informado",IF(M81="","",M81),IF(L81="Valor fixo","",IFERROR(IF(E81="Serviço",VLOOKUP(C81,'Profissionais'!$A$5:$E$104,4,FALSE),VLOOKUP(C81,'Profissionais'!$A$5:$E$104,5,FALSE)),""))))</f>
        <v/>
      </c>
      <c r="P81" s="5">
        <f>IF(OR(J81="",L81=""),"",IF(L81="Valor fixo",IF(N81="","",N81),IF(O81="","",IFERROR(J81*O81,""))))</f>
        <v/>
      </c>
      <c r="Q81" s="5">
        <f>IF(P81="","",IF(K81="Concluído",P81,IF(K81="Cancelado",0,"")))</f>
        <v/>
      </c>
      <c r="R81" s="20">
        <f>IF(A81="","",IF(COUNTIF($A$5:$A$124,A81)&gt;1,"Conferir ID duplicado",IF(D81="","Conferir cadastro do profissional",IF(IFERROR(VLOOKUP(C81,'Profissionais'!$A$5:$E$104,3,FALSE),"")&lt;&gt;"Ativo","Conferir situação profissional",IF(OR(B81="",E81="",F81="",G81="",H81="",K81="",L81=""),"Conferir campos obrigatórios",IF(AND(L81="Percentual informado",M81=""),"Conferir taxa informada",IF(AND(L81="Valor fixo",N81=""),"Conferir valor fixo",IF(AND(L81&lt;&gt;"Valor fixo",O81=""),"Conferir taxa aplicável",IF(K81="Pendente","Aguardar conclusão",IF(K81="Cancelado","Registro cancelado","Pronto para conferência"))))))))))</f>
        <v/>
      </c>
    </row>
    <row r="82">
      <c r="A82" s="14" t="n"/>
      <c r="B82" s="15" t="n"/>
      <c r="C82" s="14" t="n"/>
      <c r="D82" s="11">
        <f>IF(C82="","",IFERROR(VLOOKUP(C82,'Profissionais'!$A$5:$E$104,2,FALSE),""))</f>
        <v/>
      </c>
      <c r="E82" s="16" t="n"/>
      <c r="F82" s="14" t="n"/>
      <c r="G82" s="17" t="n"/>
      <c r="H82" s="18" t="n"/>
      <c r="I82" s="18" t="n"/>
      <c r="J82" s="7">
        <f>IF(OR(A82="",G82="",H82=""),"",IFERROR(MAX(0,G82*H82-IF(I82="",0,I82)),""))</f>
        <v/>
      </c>
      <c r="K82" s="16" t="n"/>
      <c r="L82" s="16" t="n"/>
      <c r="M82" s="19" t="n"/>
      <c r="N82" s="18" t="n"/>
      <c r="O82" s="12">
        <f>IF(OR(C82="",E82="",L82=""),"",IF(L82="Percentual informado",IF(M82="","",M82),IF(L82="Valor fixo","",IFERROR(IF(E82="Serviço",VLOOKUP(C82,'Profissionais'!$A$5:$E$104,4,FALSE),VLOOKUP(C82,'Profissionais'!$A$5:$E$104,5,FALSE)),""))))</f>
        <v/>
      </c>
      <c r="P82" s="7">
        <f>IF(OR(J82="",L82=""),"",IF(L82="Valor fixo",IF(N82="","",N82),IF(O82="","",IFERROR(J82*O82,""))))</f>
        <v/>
      </c>
      <c r="Q82" s="7">
        <f>IF(P82="","",IF(K82="Concluído",P82,IF(K82="Cancelado",0,"")))</f>
        <v/>
      </c>
      <c r="R82" s="21">
        <f>IF(A82="","",IF(COUNTIF($A$5:$A$124,A82)&gt;1,"Conferir ID duplicado",IF(D82="","Conferir cadastro do profissional",IF(IFERROR(VLOOKUP(C82,'Profissionais'!$A$5:$E$104,3,FALSE),"")&lt;&gt;"Ativo","Conferir situação profissional",IF(OR(B82="",E82="",F82="",G82="",H82="",K82="",L82=""),"Conferir campos obrigatórios",IF(AND(L82="Percentual informado",M82=""),"Conferir taxa informada",IF(AND(L82="Valor fixo",N82=""),"Conferir valor fixo",IF(AND(L82&lt;&gt;"Valor fixo",O82=""),"Conferir taxa aplicável",IF(K82="Pendente","Aguardar conclusão",IF(K82="Cancelado","Registro cancelado","Pronto para conferência"))))))))))</f>
        <v/>
      </c>
    </row>
    <row r="83">
      <c r="A83" s="14" t="n"/>
      <c r="B83" s="15" t="n"/>
      <c r="C83" s="14" t="n"/>
      <c r="D83" s="13">
        <f>IF(C83="","",IFERROR(VLOOKUP(C83,'Profissionais'!$A$5:$E$104,2,FALSE),""))</f>
        <v/>
      </c>
      <c r="E83" s="16" t="n"/>
      <c r="F83" s="14" t="n"/>
      <c r="G83" s="17" t="n"/>
      <c r="H83" s="18" t="n"/>
      <c r="I83" s="18" t="n"/>
      <c r="J83" s="5">
        <f>IF(OR(A83="",G83="",H83=""),"",IFERROR(MAX(0,G83*H83-IF(I83="",0,I83)),""))</f>
        <v/>
      </c>
      <c r="K83" s="16" t="n"/>
      <c r="L83" s="16" t="n"/>
      <c r="M83" s="19" t="n"/>
      <c r="N83" s="18" t="n"/>
      <c r="O83" s="8">
        <f>IF(OR(C83="",E83="",L83=""),"",IF(L83="Percentual informado",IF(M83="","",M83),IF(L83="Valor fixo","",IFERROR(IF(E83="Serviço",VLOOKUP(C83,'Profissionais'!$A$5:$E$104,4,FALSE),VLOOKUP(C83,'Profissionais'!$A$5:$E$104,5,FALSE)),""))))</f>
        <v/>
      </c>
      <c r="P83" s="5">
        <f>IF(OR(J83="",L83=""),"",IF(L83="Valor fixo",IF(N83="","",N83),IF(O83="","",IFERROR(J83*O83,""))))</f>
        <v/>
      </c>
      <c r="Q83" s="5">
        <f>IF(P83="","",IF(K83="Concluído",P83,IF(K83="Cancelado",0,"")))</f>
        <v/>
      </c>
      <c r="R83" s="20">
        <f>IF(A83="","",IF(COUNTIF($A$5:$A$124,A83)&gt;1,"Conferir ID duplicado",IF(D83="","Conferir cadastro do profissional",IF(IFERROR(VLOOKUP(C83,'Profissionais'!$A$5:$E$104,3,FALSE),"")&lt;&gt;"Ativo","Conferir situação profissional",IF(OR(B83="",E83="",F83="",G83="",H83="",K83="",L83=""),"Conferir campos obrigatórios",IF(AND(L83="Percentual informado",M83=""),"Conferir taxa informada",IF(AND(L83="Valor fixo",N83=""),"Conferir valor fixo",IF(AND(L83&lt;&gt;"Valor fixo",O83=""),"Conferir taxa aplicável",IF(K83="Pendente","Aguardar conclusão",IF(K83="Cancelado","Registro cancelado","Pronto para conferência"))))))))))</f>
        <v/>
      </c>
    </row>
    <row r="84">
      <c r="A84" s="14" t="n"/>
      <c r="B84" s="15" t="n"/>
      <c r="C84" s="14" t="n"/>
      <c r="D84" s="11">
        <f>IF(C84="","",IFERROR(VLOOKUP(C84,'Profissionais'!$A$5:$E$104,2,FALSE),""))</f>
        <v/>
      </c>
      <c r="E84" s="16" t="n"/>
      <c r="F84" s="14" t="n"/>
      <c r="G84" s="17" t="n"/>
      <c r="H84" s="18" t="n"/>
      <c r="I84" s="18" t="n"/>
      <c r="J84" s="7">
        <f>IF(OR(A84="",G84="",H84=""),"",IFERROR(MAX(0,G84*H84-IF(I84="",0,I84)),""))</f>
        <v/>
      </c>
      <c r="K84" s="16" t="n"/>
      <c r="L84" s="16" t="n"/>
      <c r="M84" s="19" t="n"/>
      <c r="N84" s="18" t="n"/>
      <c r="O84" s="12">
        <f>IF(OR(C84="",E84="",L84=""),"",IF(L84="Percentual informado",IF(M84="","",M84),IF(L84="Valor fixo","",IFERROR(IF(E84="Serviço",VLOOKUP(C84,'Profissionais'!$A$5:$E$104,4,FALSE),VLOOKUP(C84,'Profissionais'!$A$5:$E$104,5,FALSE)),""))))</f>
        <v/>
      </c>
      <c r="P84" s="7">
        <f>IF(OR(J84="",L84=""),"",IF(L84="Valor fixo",IF(N84="","",N84),IF(O84="","",IFERROR(J84*O84,""))))</f>
        <v/>
      </c>
      <c r="Q84" s="7">
        <f>IF(P84="","",IF(K84="Concluído",P84,IF(K84="Cancelado",0,"")))</f>
        <v/>
      </c>
      <c r="R84" s="21">
        <f>IF(A84="","",IF(COUNTIF($A$5:$A$124,A84)&gt;1,"Conferir ID duplicado",IF(D84="","Conferir cadastro do profissional",IF(IFERROR(VLOOKUP(C84,'Profissionais'!$A$5:$E$104,3,FALSE),"")&lt;&gt;"Ativo","Conferir situação profissional",IF(OR(B84="",E84="",F84="",G84="",H84="",K84="",L84=""),"Conferir campos obrigatórios",IF(AND(L84="Percentual informado",M84=""),"Conferir taxa informada",IF(AND(L84="Valor fixo",N84=""),"Conferir valor fixo",IF(AND(L84&lt;&gt;"Valor fixo",O84=""),"Conferir taxa aplicável",IF(K84="Pendente","Aguardar conclusão",IF(K84="Cancelado","Registro cancelado","Pronto para conferência"))))))))))</f>
        <v/>
      </c>
    </row>
    <row r="85">
      <c r="A85" s="14" t="n"/>
      <c r="B85" s="15" t="n"/>
      <c r="C85" s="14" t="n"/>
      <c r="D85" s="13">
        <f>IF(C85="","",IFERROR(VLOOKUP(C85,'Profissionais'!$A$5:$E$104,2,FALSE),""))</f>
        <v/>
      </c>
      <c r="E85" s="16" t="n"/>
      <c r="F85" s="14" t="n"/>
      <c r="G85" s="17" t="n"/>
      <c r="H85" s="18" t="n"/>
      <c r="I85" s="18" t="n"/>
      <c r="J85" s="5">
        <f>IF(OR(A85="",G85="",H85=""),"",IFERROR(MAX(0,G85*H85-IF(I85="",0,I85)),""))</f>
        <v/>
      </c>
      <c r="K85" s="16" t="n"/>
      <c r="L85" s="16" t="n"/>
      <c r="M85" s="19" t="n"/>
      <c r="N85" s="18" t="n"/>
      <c r="O85" s="8">
        <f>IF(OR(C85="",E85="",L85=""),"",IF(L85="Percentual informado",IF(M85="","",M85),IF(L85="Valor fixo","",IFERROR(IF(E85="Serviço",VLOOKUP(C85,'Profissionais'!$A$5:$E$104,4,FALSE),VLOOKUP(C85,'Profissionais'!$A$5:$E$104,5,FALSE)),""))))</f>
        <v/>
      </c>
      <c r="P85" s="5">
        <f>IF(OR(J85="",L85=""),"",IF(L85="Valor fixo",IF(N85="","",N85),IF(O85="","",IFERROR(J85*O85,""))))</f>
        <v/>
      </c>
      <c r="Q85" s="5">
        <f>IF(P85="","",IF(K85="Concluído",P85,IF(K85="Cancelado",0,"")))</f>
        <v/>
      </c>
      <c r="R85" s="20">
        <f>IF(A85="","",IF(COUNTIF($A$5:$A$124,A85)&gt;1,"Conferir ID duplicado",IF(D85="","Conferir cadastro do profissional",IF(IFERROR(VLOOKUP(C85,'Profissionais'!$A$5:$E$104,3,FALSE),"")&lt;&gt;"Ativo","Conferir situação profissional",IF(OR(B85="",E85="",F85="",G85="",H85="",K85="",L85=""),"Conferir campos obrigatórios",IF(AND(L85="Percentual informado",M85=""),"Conferir taxa informada",IF(AND(L85="Valor fixo",N85=""),"Conferir valor fixo",IF(AND(L85&lt;&gt;"Valor fixo",O85=""),"Conferir taxa aplicável",IF(K85="Pendente","Aguardar conclusão",IF(K85="Cancelado","Registro cancelado","Pronto para conferência"))))))))))</f>
        <v/>
      </c>
    </row>
    <row r="86">
      <c r="A86" s="14" t="n"/>
      <c r="B86" s="15" t="n"/>
      <c r="C86" s="14" t="n"/>
      <c r="D86" s="11">
        <f>IF(C86="","",IFERROR(VLOOKUP(C86,'Profissionais'!$A$5:$E$104,2,FALSE),""))</f>
        <v/>
      </c>
      <c r="E86" s="16" t="n"/>
      <c r="F86" s="14" t="n"/>
      <c r="G86" s="17" t="n"/>
      <c r="H86" s="18" t="n"/>
      <c r="I86" s="18" t="n"/>
      <c r="J86" s="7">
        <f>IF(OR(A86="",G86="",H86=""),"",IFERROR(MAX(0,G86*H86-IF(I86="",0,I86)),""))</f>
        <v/>
      </c>
      <c r="K86" s="16" t="n"/>
      <c r="L86" s="16" t="n"/>
      <c r="M86" s="19" t="n"/>
      <c r="N86" s="18" t="n"/>
      <c r="O86" s="12">
        <f>IF(OR(C86="",E86="",L86=""),"",IF(L86="Percentual informado",IF(M86="","",M86),IF(L86="Valor fixo","",IFERROR(IF(E86="Serviço",VLOOKUP(C86,'Profissionais'!$A$5:$E$104,4,FALSE),VLOOKUP(C86,'Profissionais'!$A$5:$E$104,5,FALSE)),""))))</f>
        <v/>
      </c>
      <c r="P86" s="7">
        <f>IF(OR(J86="",L86=""),"",IF(L86="Valor fixo",IF(N86="","",N86),IF(O86="","",IFERROR(J86*O86,""))))</f>
        <v/>
      </c>
      <c r="Q86" s="7">
        <f>IF(P86="","",IF(K86="Concluído",P86,IF(K86="Cancelado",0,"")))</f>
        <v/>
      </c>
      <c r="R86" s="21">
        <f>IF(A86="","",IF(COUNTIF($A$5:$A$124,A86)&gt;1,"Conferir ID duplicado",IF(D86="","Conferir cadastro do profissional",IF(IFERROR(VLOOKUP(C86,'Profissionais'!$A$5:$E$104,3,FALSE),"")&lt;&gt;"Ativo","Conferir situação profissional",IF(OR(B86="",E86="",F86="",G86="",H86="",K86="",L86=""),"Conferir campos obrigatórios",IF(AND(L86="Percentual informado",M86=""),"Conferir taxa informada",IF(AND(L86="Valor fixo",N86=""),"Conferir valor fixo",IF(AND(L86&lt;&gt;"Valor fixo",O86=""),"Conferir taxa aplicável",IF(K86="Pendente","Aguardar conclusão",IF(K86="Cancelado","Registro cancelado","Pronto para conferência"))))))))))</f>
        <v/>
      </c>
    </row>
    <row r="87">
      <c r="A87" s="14" t="n"/>
      <c r="B87" s="15" t="n"/>
      <c r="C87" s="14" t="n"/>
      <c r="D87" s="13">
        <f>IF(C87="","",IFERROR(VLOOKUP(C87,'Profissionais'!$A$5:$E$104,2,FALSE),""))</f>
        <v/>
      </c>
      <c r="E87" s="16" t="n"/>
      <c r="F87" s="14" t="n"/>
      <c r="G87" s="17" t="n"/>
      <c r="H87" s="18" t="n"/>
      <c r="I87" s="18" t="n"/>
      <c r="J87" s="5">
        <f>IF(OR(A87="",G87="",H87=""),"",IFERROR(MAX(0,G87*H87-IF(I87="",0,I87)),""))</f>
        <v/>
      </c>
      <c r="K87" s="16" t="n"/>
      <c r="L87" s="16" t="n"/>
      <c r="M87" s="19" t="n"/>
      <c r="N87" s="18" t="n"/>
      <c r="O87" s="8">
        <f>IF(OR(C87="",E87="",L87=""),"",IF(L87="Percentual informado",IF(M87="","",M87),IF(L87="Valor fixo","",IFERROR(IF(E87="Serviço",VLOOKUP(C87,'Profissionais'!$A$5:$E$104,4,FALSE),VLOOKUP(C87,'Profissionais'!$A$5:$E$104,5,FALSE)),""))))</f>
        <v/>
      </c>
      <c r="P87" s="5">
        <f>IF(OR(J87="",L87=""),"",IF(L87="Valor fixo",IF(N87="","",N87),IF(O87="","",IFERROR(J87*O87,""))))</f>
        <v/>
      </c>
      <c r="Q87" s="5">
        <f>IF(P87="","",IF(K87="Concluído",P87,IF(K87="Cancelado",0,"")))</f>
        <v/>
      </c>
      <c r="R87" s="20">
        <f>IF(A87="","",IF(COUNTIF($A$5:$A$124,A87)&gt;1,"Conferir ID duplicado",IF(D87="","Conferir cadastro do profissional",IF(IFERROR(VLOOKUP(C87,'Profissionais'!$A$5:$E$104,3,FALSE),"")&lt;&gt;"Ativo","Conferir situação profissional",IF(OR(B87="",E87="",F87="",G87="",H87="",K87="",L87=""),"Conferir campos obrigatórios",IF(AND(L87="Percentual informado",M87=""),"Conferir taxa informada",IF(AND(L87="Valor fixo",N87=""),"Conferir valor fixo",IF(AND(L87&lt;&gt;"Valor fixo",O87=""),"Conferir taxa aplicável",IF(K87="Pendente","Aguardar conclusão",IF(K87="Cancelado","Registro cancelado","Pronto para conferência"))))))))))</f>
        <v/>
      </c>
    </row>
    <row r="88">
      <c r="A88" s="14" t="n"/>
      <c r="B88" s="15" t="n"/>
      <c r="C88" s="14" t="n"/>
      <c r="D88" s="11">
        <f>IF(C88="","",IFERROR(VLOOKUP(C88,'Profissionais'!$A$5:$E$104,2,FALSE),""))</f>
        <v/>
      </c>
      <c r="E88" s="16" t="n"/>
      <c r="F88" s="14" t="n"/>
      <c r="G88" s="17" t="n"/>
      <c r="H88" s="18" t="n"/>
      <c r="I88" s="18" t="n"/>
      <c r="J88" s="7">
        <f>IF(OR(A88="",G88="",H88=""),"",IFERROR(MAX(0,G88*H88-IF(I88="",0,I88)),""))</f>
        <v/>
      </c>
      <c r="K88" s="16" t="n"/>
      <c r="L88" s="16" t="n"/>
      <c r="M88" s="19" t="n"/>
      <c r="N88" s="18" t="n"/>
      <c r="O88" s="12">
        <f>IF(OR(C88="",E88="",L88=""),"",IF(L88="Percentual informado",IF(M88="","",M88),IF(L88="Valor fixo","",IFERROR(IF(E88="Serviço",VLOOKUP(C88,'Profissionais'!$A$5:$E$104,4,FALSE),VLOOKUP(C88,'Profissionais'!$A$5:$E$104,5,FALSE)),""))))</f>
        <v/>
      </c>
      <c r="P88" s="7">
        <f>IF(OR(J88="",L88=""),"",IF(L88="Valor fixo",IF(N88="","",N88),IF(O88="","",IFERROR(J88*O88,""))))</f>
        <v/>
      </c>
      <c r="Q88" s="7">
        <f>IF(P88="","",IF(K88="Concluído",P88,IF(K88="Cancelado",0,"")))</f>
        <v/>
      </c>
      <c r="R88" s="21">
        <f>IF(A88="","",IF(COUNTIF($A$5:$A$124,A88)&gt;1,"Conferir ID duplicado",IF(D88="","Conferir cadastro do profissional",IF(IFERROR(VLOOKUP(C88,'Profissionais'!$A$5:$E$104,3,FALSE),"")&lt;&gt;"Ativo","Conferir situação profissional",IF(OR(B88="",E88="",F88="",G88="",H88="",K88="",L88=""),"Conferir campos obrigatórios",IF(AND(L88="Percentual informado",M88=""),"Conferir taxa informada",IF(AND(L88="Valor fixo",N88=""),"Conferir valor fixo",IF(AND(L88&lt;&gt;"Valor fixo",O88=""),"Conferir taxa aplicável",IF(K88="Pendente","Aguardar conclusão",IF(K88="Cancelado","Registro cancelado","Pronto para conferência"))))))))))</f>
        <v/>
      </c>
    </row>
    <row r="89">
      <c r="A89" s="14" t="n"/>
      <c r="B89" s="15" t="n"/>
      <c r="C89" s="14" t="n"/>
      <c r="D89" s="13">
        <f>IF(C89="","",IFERROR(VLOOKUP(C89,'Profissionais'!$A$5:$E$104,2,FALSE),""))</f>
        <v/>
      </c>
      <c r="E89" s="16" t="n"/>
      <c r="F89" s="14" t="n"/>
      <c r="G89" s="17" t="n"/>
      <c r="H89" s="18" t="n"/>
      <c r="I89" s="18" t="n"/>
      <c r="J89" s="5">
        <f>IF(OR(A89="",G89="",H89=""),"",IFERROR(MAX(0,G89*H89-IF(I89="",0,I89)),""))</f>
        <v/>
      </c>
      <c r="K89" s="16" t="n"/>
      <c r="L89" s="16" t="n"/>
      <c r="M89" s="19" t="n"/>
      <c r="N89" s="18" t="n"/>
      <c r="O89" s="8">
        <f>IF(OR(C89="",E89="",L89=""),"",IF(L89="Percentual informado",IF(M89="","",M89),IF(L89="Valor fixo","",IFERROR(IF(E89="Serviço",VLOOKUP(C89,'Profissionais'!$A$5:$E$104,4,FALSE),VLOOKUP(C89,'Profissionais'!$A$5:$E$104,5,FALSE)),""))))</f>
        <v/>
      </c>
      <c r="P89" s="5">
        <f>IF(OR(J89="",L89=""),"",IF(L89="Valor fixo",IF(N89="","",N89),IF(O89="","",IFERROR(J89*O89,""))))</f>
        <v/>
      </c>
      <c r="Q89" s="5">
        <f>IF(P89="","",IF(K89="Concluído",P89,IF(K89="Cancelado",0,"")))</f>
        <v/>
      </c>
      <c r="R89" s="20">
        <f>IF(A89="","",IF(COUNTIF($A$5:$A$124,A89)&gt;1,"Conferir ID duplicado",IF(D89="","Conferir cadastro do profissional",IF(IFERROR(VLOOKUP(C89,'Profissionais'!$A$5:$E$104,3,FALSE),"")&lt;&gt;"Ativo","Conferir situação profissional",IF(OR(B89="",E89="",F89="",G89="",H89="",K89="",L89=""),"Conferir campos obrigatórios",IF(AND(L89="Percentual informado",M89=""),"Conferir taxa informada",IF(AND(L89="Valor fixo",N89=""),"Conferir valor fixo",IF(AND(L89&lt;&gt;"Valor fixo",O89=""),"Conferir taxa aplicável",IF(K89="Pendente","Aguardar conclusão",IF(K89="Cancelado","Registro cancelado","Pronto para conferência"))))))))))</f>
        <v/>
      </c>
    </row>
    <row r="90">
      <c r="A90" s="14" t="n"/>
      <c r="B90" s="15" t="n"/>
      <c r="C90" s="14" t="n"/>
      <c r="D90" s="11">
        <f>IF(C90="","",IFERROR(VLOOKUP(C90,'Profissionais'!$A$5:$E$104,2,FALSE),""))</f>
        <v/>
      </c>
      <c r="E90" s="16" t="n"/>
      <c r="F90" s="14" t="n"/>
      <c r="G90" s="17" t="n"/>
      <c r="H90" s="18" t="n"/>
      <c r="I90" s="18" t="n"/>
      <c r="J90" s="7">
        <f>IF(OR(A90="",G90="",H90=""),"",IFERROR(MAX(0,G90*H90-IF(I90="",0,I90)),""))</f>
        <v/>
      </c>
      <c r="K90" s="16" t="n"/>
      <c r="L90" s="16" t="n"/>
      <c r="M90" s="19" t="n"/>
      <c r="N90" s="18" t="n"/>
      <c r="O90" s="12">
        <f>IF(OR(C90="",E90="",L90=""),"",IF(L90="Percentual informado",IF(M90="","",M90),IF(L90="Valor fixo","",IFERROR(IF(E90="Serviço",VLOOKUP(C90,'Profissionais'!$A$5:$E$104,4,FALSE),VLOOKUP(C90,'Profissionais'!$A$5:$E$104,5,FALSE)),""))))</f>
        <v/>
      </c>
      <c r="P90" s="7">
        <f>IF(OR(J90="",L90=""),"",IF(L90="Valor fixo",IF(N90="","",N90),IF(O90="","",IFERROR(J90*O90,""))))</f>
        <v/>
      </c>
      <c r="Q90" s="7">
        <f>IF(P90="","",IF(K90="Concluído",P90,IF(K90="Cancelado",0,"")))</f>
        <v/>
      </c>
      <c r="R90" s="21">
        <f>IF(A90="","",IF(COUNTIF($A$5:$A$124,A90)&gt;1,"Conferir ID duplicado",IF(D90="","Conferir cadastro do profissional",IF(IFERROR(VLOOKUP(C90,'Profissionais'!$A$5:$E$104,3,FALSE),"")&lt;&gt;"Ativo","Conferir situação profissional",IF(OR(B90="",E90="",F90="",G90="",H90="",K90="",L90=""),"Conferir campos obrigatórios",IF(AND(L90="Percentual informado",M90=""),"Conferir taxa informada",IF(AND(L90="Valor fixo",N90=""),"Conferir valor fixo",IF(AND(L90&lt;&gt;"Valor fixo",O90=""),"Conferir taxa aplicável",IF(K90="Pendente","Aguardar conclusão",IF(K90="Cancelado","Registro cancelado","Pronto para conferência"))))))))))</f>
        <v/>
      </c>
    </row>
    <row r="91">
      <c r="A91" s="14" t="n"/>
      <c r="B91" s="15" t="n"/>
      <c r="C91" s="14" t="n"/>
      <c r="D91" s="13">
        <f>IF(C91="","",IFERROR(VLOOKUP(C91,'Profissionais'!$A$5:$E$104,2,FALSE),""))</f>
        <v/>
      </c>
      <c r="E91" s="16" t="n"/>
      <c r="F91" s="14" t="n"/>
      <c r="G91" s="17" t="n"/>
      <c r="H91" s="18" t="n"/>
      <c r="I91" s="18" t="n"/>
      <c r="J91" s="5">
        <f>IF(OR(A91="",G91="",H91=""),"",IFERROR(MAX(0,G91*H91-IF(I91="",0,I91)),""))</f>
        <v/>
      </c>
      <c r="K91" s="16" t="n"/>
      <c r="L91" s="16" t="n"/>
      <c r="M91" s="19" t="n"/>
      <c r="N91" s="18" t="n"/>
      <c r="O91" s="8">
        <f>IF(OR(C91="",E91="",L91=""),"",IF(L91="Percentual informado",IF(M91="","",M91),IF(L91="Valor fixo","",IFERROR(IF(E91="Serviço",VLOOKUP(C91,'Profissionais'!$A$5:$E$104,4,FALSE),VLOOKUP(C91,'Profissionais'!$A$5:$E$104,5,FALSE)),""))))</f>
        <v/>
      </c>
      <c r="P91" s="5">
        <f>IF(OR(J91="",L91=""),"",IF(L91="Valor fixo",IF(N91="","",N91),IF(O91="","",IFERROR(J91*O91,""))))</f>
        <v/>
      </c>
      <c r="Q91" s="5">
        <f>IF(P91="","",IF(K91="Concluído",P91,IF(K91="Cancelado",0,"")))</f>
        <v/>
      </c>
      <c r="R91" s="20">
        <f>IF(A91="","",IF(COUNTIF($A$5:$A$124,A91)&gt;1,"Conferir ID duplicado",IF(D91="","Conferir cadastro do profissional",IF(IFERROR(VLOOKUP(C91,'Profissionais'!$A$5:$E$104,3,FALSE),"")&lt;&gt;"Ativo","Conferir situação profissional",IF(OR(B91="",E91="",F91="",G91="",H91="",K91="",L91=""),"Conferir campos obrigatórios",IF(AND(L91="Percentual informado",M91=""),"Conferir taxa informada",IF(AND(L91="Valor fixo",N91=""),"Conferir valor fixo",IF(AND(L91&lt;&gt;"Valor fixo",O91=""),"Conferir taxa aplicável",IF(K91="Pendente","Aguardar conclusão",IF(K91="Cancelado","Registro cancelado","Pronto para conferência"))))))))))</f>
        <v/>
      </c>
    </row>
    <row r="92">
      <c r="A92" s="14" t="n"/>
      <c r="B92" s="15" t="n"/>
      <c r="C92" s="14" t="n"/>
      <c r="D92" s="11">
        <f>IF(C92="","",IFERROR(VLOOKUP(C92,'Profissionais'!$A$5:$E$104,2,FALSE),""))</f>
        <v/>
      </c>
      <c r="E92" s="16" t="n"/>
      <c r="F92" s="14" t="n"/>
      <c r="G92" s="17" t="n"/>
      <c r="H92" s="18" t="n"/>
      <c r="I92" s="18" t="n"/>
      <c r="J92" s="7">
        <f>IF(OR(A92="",G92="",H92=""),"",IFERROR(MAX(0,G92*H92-IF(I92="",0,I92)),""))</f>
        <v/>
      </c>
      <c r="K92" s="16" t="n"/>
      <c r="L92" s="16" t="n"/>
      <c r="M92" s="19" t="n"/>
      <c r="N92" s="18" t="n"/>
      <c r="O92" s="12">
        <f>IF(OR(C92="",E92="",L92=""),"",IF(L92="Percentual informado",IF(M92="","",M92),IF(L92="Valor fixo","",IFERROR(IF(E92="Serviço",VLOOKUP(C92,'Profissionais'!$A$5:$E$104,4,FALSE),VLOOKUP(C92,'Profissionais'!$A$5:$E$104,5,FALSE)),""))))</f>
        <v/>
      </c>
      <c r="P92" s="7">
        <f>IF(OR(J92="",L92=""),"",IF(L92="Valor fixo",IF(N92="","",N92),IF(O92="","",IFERROR(J92*O92,""))))</f>
        <v/>
      </c>
      <c r="Q92" s="7">
        <f>IF(P92="","",IF(K92="Concluído",P92,IF(K92="Cancelado",0,"")))</f>
        <v/>
      </c>
      <c r="R92" s="21">
        <f>IF(A92="","",IF(COUNTIF($A$5:$A$124,A92)&gt;1,"Conferir ID duplicado",IF(D92="","Conferir cadastro do profissional",IF(IFERROR(VLOOKUP(C92,'Profissionais'!$A$5:$E$104,3,FALSE),"")&lt;&gt;"Ativo","Conferir situação profissional",IF(OR(B92="",E92="",F92="",G92="",H92="",K92="",L92=""),"Conferir campos obrigatórios",IF(AND(L92="Percentual informado",M92=""),"Conferir taxa informada",IF(AND(L92="Valor fixo",N92=""),"Conferir valor fixo",IF(AND(L92&lt;&gt;"Valor fixo",O92=""),"Conferir taxa aplicável",IF(K92="Pendente","Aguardar conclusão",IF(K92="Cancelado","Registro cancelado","Pronto para conferência"))))))))))</f>
        <v/>
      </c>
    </row>
    <row r="93">
      <c r="A93" s="14" t="n"/>
      <c r="B93" s="15" t="n"/>
      <c r="C93" s="14" t="n"/>
      <c r="D93" s="13">
        <f>IF(C93="","",IFERROR(VLOOKUP(C93,'Profissionais'!$A$5:$E$104,2,FALSE),""))</f>
        <v/>
      </c>
      <c r="E93" s="16" t="n"/>
      <c r="F93" s="14" t="n"/>
      <c r="G93" s="17" t="n"/>
      <c r="H93" s="18" t="n"/>
      <c r="I93" s="18" t="n"/>
      <c r="J93" s="5">
        <f>IF(OR(A93="",G93="",H93=""),"",IFERROR(MAX(0,G93*H93-IF(I93="",0,I93)),""))</f>
        <v/>
      </c>
      <c r="K93" s="16" t="n"/>
      <c r="L93" s="16" t="n"/>
      <c r="M93" s="19" t="n"/>
      <c r="N93" s="18" t="n"/>
      <c r="O93" s="8">
        <f>IF(OR(C93="",E93="",L93=""),"",IF(L93="Percentual informado",IF(M93="","",M93),IF(L93="Valor fixo","",IFERROR(IF(E93="Serviço",VLOOKUP(C93,'Profissionais'!$A$5:$E$104,4,FALSE),VLOOKUP(C93,'Profissionais'!$A$5:$E$104,5,FALSE)),""))))</f>
        <v/>
      </c>
      <c r="P93" s="5">
        <f>IF(OR(J93="",L93=""),"",IF(L93="Valor fixo",IF(N93="","",N93),IF(O93="","",IFERROR(J93*O93,""))))</f>
        <v/>
      </c>
      <c r="Q93" s="5">
        <f>IF(P93="","",IF(K93="Concluído",P93,IF(K93="Cancelado",0,"")))</f>
        <v/>
      </c>
      <c r="R93" s="20">
        <f>IF(A93="","",IF(COUNTIF($A$5:$A$124,A93)&gt;1,"Conferir ID duplicado",IF(D93="","Conferir cadastro do profissional",IF(IFERROR(VLOOKUP(C93,'Profissionais'!$A$5:$E$104,3,FALSE),"")&lt;&gt;"Ativo","Conferir situação profissional",IF(OR(B93="",E93="",F93="",G93="",H93="",K93="",L93=""),"Conferir campos obrigatórios",IF(AND(L93="Percentual informado",M93=""),"Conferir taxa informada",IF(AND(L93="Valor fixo",N93=""),"Conferir valor fixo",IF(AND(L93&lt;&gt;"Valor fixo",O93=""),"Conferir taxa aplicável",IF(K93="Pendente","Aguardar conclusão",IF(K93="Cancelado","Registro cancelado","Pronto para conferência"))))))))))</f>
        <v/>
      </c>
    </row>
    <row r="94">
      <c r="A94" s="14" t="n"/>
      <c r="B94" s="15" t="n"/>
      <c r="C94" s="14" t="n"/>
      <c r="D94" s="11">
        <f>IF(C94="","",IFERROR(VLOOKUP(C94,'Profissionais'!$A$5:$E$104,2,FALSE),""))</f>
        <v/>
      </c>
      <c r="E94" s="16" t="n"/>
      <c r="F94" s="14" t="n"/>
      <c r="G94" s="17" t="n"/>
      <c r="H94" s="18" t="n"/>
      <c r="I94" s="18" t="n"/>
      <c r="J94" s="7">
        <f>IF(OR(A94="",G94="",H94=""),"",IFERROR(MAX(0,G94*H94-IF(I94="",0,I94)),""))</f>
        <v/>
      </c>
      <c r="K94" s="16" t="n"/>
      <c r="L94" s="16" t="n"/>
      <c r="M94" s="19" t="n"/>
      <c r="N94" s="18" t="n"/>
      <c r="O94" s="12">
        <f>IF(OR(C94="",E94="",L94=""),"",IF(L94="Percentual informado",IF(M94="","",M94),IF(L94="Valor fixo","",IFERROR(IF(E94="Serviço",VLOOKUP(C94,'Profissionais'!$A$5:$E$104,4,FALSE),VLOOKUP(C94,'Profissionais'!$A$5:$E$104,5,FALSE)),""))))</f>
        <v/>
      </c>
      <c r="P94" s="7">
        <f>IF(OR(J94="",L94=""),"",IF(L94="Valor fixo",IF(N94="","",N94),IF(O94="","",IFERROR(J94*O94,""))))</f>
        <v/>
      </c>
      <c r="Q94" s="7">
        <f>IF(P94="","",IF(K94="Concluído",P94,IF(K94="Cancelado",0,"")))</f>
        <v/>
      </c>
      <c r="R94" s="21">
        <f>IF(A94="","",IF(COUNTIF($A$5:$A$124,A94)&gt;1,"Conferir ID duplicado",IF(D94="","Conferir cadastro do profissional",IF(IFERROR(VLOOKUP(C94,'Profissionais'!$A$5:$E$104,3,FALSE),"")&lt;&gt;"Ativo","Conferir situação profissional",IF(OR(B94="",E94="",F94="",G94="",H94="",K94="",L94=""),"Conferir campos obrigatórios",IF(AND(L94="Percentual informado",M94=""),"Conferir taxa informada",IF(AND(L94="Valor fixo",N94=""),"Conferir valor fixo",IF(AND(L94&lt;&gt;"Valor fixo",O94=""),"Conferir taxa aplicável",IF(K94="Pendente","Aguardar conclusão",IF(K94="Cancelado","Registro cancelado","Pronto para conferência"))))))))))</f>
        <v/>
      </c>
    </row>
    <row r="95">
      <c r="A95" s="14" t="n"/>
      <c r="B95" s="15" t="n"/>
      <c r="C95" s="14" t="n"/>
      <c r="D95" s="13">
        <f>IF(C95="","",IFERROR(VLOOKUP(C95,'Profissionais'!$A$5:$E$104,2,FALSE),""))</f>
        <v/>
      </c>
      <c r="E95" s="16" t="n"/>
      <c r="F95" s="14" t="n"/>
      <c r="G95" s="17" t="n"/>
      <c r="H95" s="18" t="n"/>
      <c r="I95" s="18" t="n"/>
      <c r="J95" s="5">
        <f>IF(OR(A95="",G95="",H95=""),"",IFERROR(MAX(0,G95*H95-IF(I95="",0,I95)),""))</f>
        <v/>
      </c>
      <c r="K95" s="16" t="n"/>
      <c r="L95" s="16" t="n"/>
      <c r="M95" s="19" t="n"/>
      <c r="N95" s="18" t="n"/>
      <c r="O95" s="8">
        <f>IF(OR(C95="",E95="",L95=""),"",IF(L95="Percentual informado",IF(M95="","",M95),IF(L95="Valor fixo","",IFERROR(IF(E95="Serviço",VLOOKUP(C95,'Profissionais'!$A$5:$E$104,4,FALSE),VLOOKUP(C95,'Profissionais'!$A$5:$E$104,5,FALSE)),""))))</f>
        <v/>
      </c>
      <c r="P95" s="5">
        <f>IF(OR(J95="",L95=""),"",IF(L95="Valor fixo",IF(N95="","",N95),IF(O95="","",IFERROR(J95*O95,""))))</f>
        <v/>
      </c>
      <c r="Q95" s="5">
        <f>IF(P95="","",IF(K95="Concluído",P95,IF(K95="Cancelado",0,"")))</f>
        <v/>
      </c>
      <c r="R95" s="20">
        <f>IF(A95="","",IF(COUNTIF($A$5:$A$124,A95)&gt;1,"Conferir ID duplicado",IF(D95="","Conferir cadastro do profissional",IF(IFERROR(VLOOKUP(C95,'Profissionais'!$A$5:$E$104,3,FALSE),"")&lt;&gt;"Ativo","Conferir situação profissional",IF(OR(B95="",E95="",F95="",G95="",H95="",K95="",L95=""),"Conferir campos obrigatórios",IF(AND(L95="Percentual informado",M95=""),"Conferir taxa informada",IF(AND(L95="Valor fixo",N95=""),"Conferir valor fixo",IF(AND(L95&lt;&gt;"Valor fixo",O95=""),"Conferir taxa aplicável",IF(K95="Pendente","Aguardar conclusão",IF(K95="Cancelado","Registro cancelado","Pronto para conferência"))))))))))</f>
        <v/>
      </c>
    </row>
    <row r="96">
      <c r="A96" s="14" t="n"/>
      <c r="B96" s="15" t="n"/>
      <c r="C96" s="14" t="n"/>
      <c r="D96" s="11">
        <f>IF(C96="","",IFERROR(VLOOKUP(C96,'Profissionais'!$A$5:$E$104,2,FALSE),""))</f>
        <v/>
      </c>
      <c r="E96" s="16" t="n"/>
      <c r="F96" s="14" t="n"/>
      <c r="G96" s="17" t="n"/>
      <c r="H96" s="18" t="n"/>
      <c r="I96" s="18" t="n"/>
      <c r="J96" s="7">
        <f>IF(OR(A96="",G96="",H96=""),"",IFERROR(MAX(0,G96*H96-IF(I96="",0,I96)),""))</f>
        <v/>
      </c>
      <c r="K96" s="16" t="n"/>
      <c r="L96" s="16" t="n"/>
      <c r="M96" s="19" t="n"/>
      <c r="N96" s="18" t="n"/>
      <c r="O96" s="12">
        <f>IF(OR(C96="",E96="",L96=""),"",IF(L96="Percentual informado",IF(M96="","",M96),IF(L96="Valor fixo","",IFERROR(IF(E96="Serviço",VLOOKUP(C96,'Profissionais'!$A$5:$E$104,4,FALSE),VLOOKUP(C96,'Profissionais'!$A$5:$E$104,5,FALSE)),""))))</f>
        <v/>
      </c>
      <c r="P96" s="7">
        <f>IF(OR(J96="",L96=""),"",IF(L96="Valor fixo",IF(N96="","",N96),IF(O96="","",IFERROR(J96*O96,""))))</f>
        <v/>
      </c>
      <c r="Q96" s="7">
        <f>IF(P96="","",IF(K96="Concluído",P96,IF(K96="Cancelado",0,"")))</f>
        <v/>
      </c>
      <c r="R96" s="21">
        <f>IF(A96="","",IF(COUNTIF($A$5:$A$124,A96)&gt;1,"Conferir ID duplicado",IF(D96="","Conferir cadastro do profissional",IF(IFERROR(VLOOKUP(C96,'Profissionais'!$A$5:$E$104,3,FALSE),"")&lt;&gt;"Ativo","Conferir situação profissional",IF(OR(B96="",E96="",F96="",G96="",H96="",K96="",L96=""),"Conferir campos obrigatórios",IF(AND(L96="Percentual informado",M96=""),"Conferir taxa informada",IF(AND(L96="Valor fixo",N96=""),"Conferir valor fixo",IF(AND(L96&lt;&gt;"Valor fixo",O96=""),"Conferir taxa aplicável",IF(K96="Pendente","Aguardar conclusão",IF(K96="Cancelado","Registro cancelado","Pronto para conferência"))))))))))</f>
        <v/>
      </c>
    </row>
    <row r="97">
      <c r="A97" s="14" t="n"/>
      <c r="B97" s="15" t="n"/>
      <c r="C97" s="14" t="n"/>
      <c r="D97" s="13">
        <f>IF(C97="","",IFERROR(VLOOKUP(C97,'Profissionais'!$A$5:$E$104,2,FALSE),""))</f>
        <v/>
      </c>
      <c r="E97" s="16" t="n"/>
      <c r="F97" s="14" t="n"/>
      <c r="G97" s="17" t="n"/>
      <c r="H97" s="18" t="n"/>
      <c r="I97" s="18" t="n"/>
      <c r="J97" s="5">
        <f>IF(OR(A97="",G97="",H97=""),"",IFERROR(MAX(0,G97*H97-IF(I97="",0,I97)),""))</f>
        <v/>
      </c>
      <c r="K97" s="16" t="n"/>
      <c r="L97" s="16" t="n"/>
      <c r="M97" s="19" t="n"/>
      <c r="N97" s="18" t="n"/>
      <c r="O97" s="8">
        <f>IF(OR(C97="",E97="",L97=""),"",IF(L97="Percentual informado",IF(M97="","",M97),IF(L97="Valor fixo","",IFERROR(IF(E97="Serviço",VLOOKUP(C97,'Profissionais'!$A$5:$E$104,4,FALSE),VLOOKUP(C97,'Profissionais'!$A$5:$E$104,5,FALSE)),""))))</f>
        <v/>
      </c>
      <c r="P97" s="5">
        <f>IF(OR(J97="",L97=""),"",IF(L97="Valor fixo",IF(N97="","",N97),IF(O97="","",IFERROR(J97*O97,""))))</f>
        <v/>
      </c>
      <c r="Q97" s="5">
        <f>IF(P97="","",IF(K97="Concluído",P97,IF(K97="Cancelado",0,"")))</f>
        <v/>
      </c>
      <c r="R97" s="20">
        <f>IF(A97="","",IF(COUNTIF($A$5:$A$124,A97)&gt;1,"Conferir ID duplicado",IF(D97="","Conferir cadastro do profissional",IF(IFERROR(VLOOKUP(C97,'Profissionais'!$A$5:$E$104,3,FALSE),"")&lt;&gt;"Ativo","Conferir situação profissional",IF(OR(B97="",E97="",F97="",G97="",H97="",K97="",L97=""),"Conferir campos obrigatórios",IF(AND(L97="Percentual informado",M97=""),"Conferir taxa informada",IF(AND(L97="Valor fixo",N97=""),"Conferir valor fixo",IF(AND(L97&lt;&gt;"Valor fixo",O97=""),"Conferir taxa aplicável",IF(K97="Pendente","Aguardar conclusão",IF(K97="Cancelado","Registro cancelado","Pronto para conferência"))))))))))</f>
        <v/>
      </c>
    </row>
    <row r="98">
      <c r="A98" s="14" t="n"/>
      <c r="B98" s="15" t="n"/>
      <c r="C98" s="14" t="n"/>
      <c r="D98" s="11">
        <f>IF(C98="","",IFERROR(VLOOKUP(C98,'Profissionais'!$A$5:$E$104,2,FALSE),""))</f>
        <v/>
      </c>
      <c r="E98" s="16" t="n"/>
      <c r="F98" s="14" t="n"/>
      <c r="G98" s="17" t="n"/>
      <c r="H98" s="18" t="n"/>
      <c r="I98" s="18" t="n"/>
      <c r="J98" s="7">
        <f>IF(OR(A98="",G98="",H98=""),"",IFERROR(MAX(0,G98*H98-IF(I98="",0,I98)),""))</f>
        <v/>
      </c>
      <c r="K98" s="16" t="n"/>
      <c r="L98" s="16" t="n"/>
      <c r="M98" s="19" t="n"/>
      <c r="N98" s="18" t="n"/>
      <c r="O98" s="12">
        <f>IF(OR(C98="",E98="",L98=""),"",IF(L98="Percentual informado",IF(M98="","",M98),IF(L98="Valor fixo","",IFERROR(IF(E98="Serviço",VLOOKUP(C98,'Profissionais'!$A$5:$E$104,4,FALSE),VLOOKUP(C98,'Profissionais'!$A$5:$E$104,5,FALSE)),""))))</f>
        <v/>
      </c>
      <c r="P98" s="7">
        <f>IF(OR(J98="",L98=""),"",IF(L98="Valor fixo",IF(N98="","",N98),IF(O98="","",IFERROR(J98*O98,""))))</f>
        <v/>
      </c>
      <c r="Q98" s="7">
        <f>IF(P98="","",IF(K98="Concluído",P98,IF(K98="Cancelado",0,"")))</f>
        <v/>
      </c>
      <c r="R98" s="21">
        <f>IF(A98="","",IF(COUNTIF($A$5:$A$124,A98)&gt;1,"Conferir ID duplicado",IF(D98="","Conferir cadastro do profissional",IF(IFERROR(VLOOKUP(C98,'Profissionais'!$A$5:$E$104,3,FALSE),"")&lt;&gt;"Ativo","Conferir situação profissional",IF(OR(B98="",E98="",F98="",G98="",H98="",K98="",L98=""),"Conferir campos obrigatórios",IF(AND(L98="Percentual informado",M98=""),"Conferir taxa informada",IF(AND(L98="Valor fixo",N98=""),"Conferir valor fixo",IF(AND(L98&lt;&gt;"Valor fixo",O98=""),"Conferir taxa aplicável",IF(K98="Pendente","Aguardar conclusão",IF(K98="Cancelado","Registro cancelado","Pronto para conferência"))))))))))</f>
        <v/>
      </c>
    </row>
    <row r="99">
      <c r="A99" s="14" t="n"/>
      <c r="B99" s="15" t="n"/>
      <c r="C99" s="14" t="n"/>
      <c r="D99" s="13">
        <f>IF(C99="","",IFERROR(VLOOKUP(C99,'Profissionais'!$A$5:$E$104,2,FALSE),""))</f>
        <v/>
      </c>
      <c r="E99" s="16" t="n"/>
      <c r="F99" s="14" t="n"/>
      <c r="G99" s="17" t="n"/>
      <c r="H99" s="18" t="n"/>
      <c r="I99" s="18" t="n"/>
      <c r="J99" s="5">
        <f>IF(OR(A99="",G99="",H99=""),"",IFERROR(MAX(0,G99*H99-IF(I99="",0,I99)),""))</f>
        <v/>
      </c>
      <c r="K99" s="16" t="n"/>
      <c r="L99" s="16" t="n"/>
      <c r="M99" s="19" t="n"/>
      <c r="N99" s="18" t="n"/>
      <c r="O99" s="8">
        <f>IF(OR(C99="",E99="",L99=""),"",IF(L99="Percentual informado",IF(M99="","",M99),IF(L99="Valor fixo","",IFERROR(IF(E99="Serviço",VLOOKUP(C99,'Profissionais'!$A$5:$E$104,4,FALSE),VLOOKUP(C99,'Profissionais'!$A$5:$E$104,5,FALSE)),""))))</f>
        <v/>
      </c>
      <c r="P99" s="5">
        <f>IF(OR(J99="",L99=""),"",IF(L99="Valor fixo",IF(N99="","",N99),IF(O99="","",IFERROR(J99*O99,""))))</f>
        <v/>
      </c>
      <c r="Q99" s="5">
        <f>IF(P99="","",IF(K99="Concluído",P99,IF(K99="Cancelado",0,"")))</f>
        <v/>
      </c>
      <c r="R99" s="20">
        <f>IF(A99="","",IF(COUNTIF($A$5:$A$124,A99)&gt;1,"Conferir ID duplicado",IF(D99="","Conferir cadastro do profissional",IF(IFERROR(VLOOKUP(C99,'Profissionais'!$A$5:$E$104,3,FALSE),"")&lt;&gt;"Ativo","Conferir situação profissional",IF(OR(B99="",E99="",F99="",G99="",H99="",K99="",L99=""),"Conferir campos obrigatórios",IF(AND(L99="Percentual informado",M99=""),"Conferir taxa informada",IF(AND(L99="Valor fixo",N99=""),"Conferir valor fixo",IF(AND(L99&lt;&gt;"Valor fixo",O99=""),"Conferir taxa aplicável",IF(K99="Pendente","Aguardar conclusão",IF(K99="Cancelado","Registro cancelado","Pronto para conferência"))))))))))</f>
        <v/>
      </c>
    </row>
    <row r="100">
      <c r="A100" s="14" t="n"/>
      <c r="B100" s="15" t="n"/>
      <c r="C100" s="14" t="n"/>
      <c r="D100" s="11">
        <f>IF(C100="","",IFERROR(VLOOKUP(C100,'Profissionais'!$A$5:$E$104,2,FALSE),""))</f>
        <v/>
      </c>
      <c r="E100" s="16" t="n"/>
      <c r="F100" s="14" t="n"/>
      <c r="G100" s="17" t="n"/>
      <c r="H100" s="18" t="n"/>
      <c r="I100" s="18" t="n"/>
      <c r="J100" s="7">
        <f>IF(OR(A100="",G100="",H100=""),"",IFERROR(MAX(0,G100*H100-IF(I100="",0,I100)),""))</f>
        <v/>
      </c>
      <c r="K100" s="16" t="n"/>
      <c r="L100" s="16" t="n"/>
      <c r="M100" s="19" t="n"/>
      <c r="N100" s="18" t="n"/>
      <c r="O100" s="12">
        <f>IF(OR(C100="",E100="",L100=""),"",IF(L100="Percentual informado",IF(M100="","",M100),IF(L100="Valor fixo","",IFERROR(IF(E100="Serviço",VLOOKUP(C100,'Profissionais'!$A$5:$E$104,4,FALSE),VLOOKUP(C100,'Profissionais'!$A$5:$E$104,5,FALSE)),""))))</f>
        <v/>
      </c>
      <c r="P100" s="7">
        <f>IF(OR(J100="",L100=""),"",IF(L100="Valor fixo",IF(N100="","",N100),IF(O100="","",IFERROR(J100*O100,""))))</f>
        <v/>
      </c>
      <c r="Q100" s="7">
        <f>IF(P100="","",IF(K100="Concluído",P100,IF(K100="Cancelado",0,"")))</f>
        <v/>
      </c>
      <c r="R100" s="21">
        <f>IF(A100="","",IF(COUNTIF($A$5:$A$124,A100)&gt;1,"Conferir ID duplicado",IF(D100="","Conferir cadastro do profissional",IF(IFERROR(VLOOKUP(C100,'Profissionais'!$A$5:$E$104,3,FALSE),"")&lt;&gt;"Ativo","Conferir situação profissional",IF(OR(B100="",E100="",F100="",G100="",H100="",K100="",L100=""),"Conferir campos obrigatórios",IF(AND(L100="Percentual informado",M100=""),"Conferir taxa informada",IF(AND(L100="Valor fixo",N100=""),"Conferir valor fixo",IF(AND(L100&lt;&gt;"Valor fixo",O100=""),"Conferir taxa aplicável",IF(K100="Pendente","Aguardar conclusão",IF(K100="Cancelado","Registro cancelado","Pronto para conferência"))))))))))</f>
        <v/>
      </c>
    </row>
    <row r="101">
      <c r="A101" s="14" t="n"/>
      <c r="B101" s="15" t="n"/>
      <c r="C101" s="14" t="n"/>
      <c r="D101" s="13">
        <f>IF(C101="","",IFERROR(VLOOKUP(C101,'Profissionais'!$A$5:$E$104,2,FALSE),""))</f>
        <v/>
      </c>
      <c r="E101" s="16" t="n"/>
      <c r="F101" s="14" t="n"/>
      <c r="G101" s="17" t="n"/>
      <c r="H101" s="18" t="n"/>
      <c r="I101" s="18" t="n"/>
      <c r="J101" s="5">
        <f>IF(OR(A101="",G101="",H101=""),"",IFERROR(MAX(0,G101*H101-IF(I101="",0,I101)),""))</f>
        <v/>
      </c>
      <c r="K101" s="16" t="n"/>
      <c r="L101" s="16" t="n"/>
      <c r="M101" s="19" t="n"/>
      <c r="N101" s="18" t="n"/>
      <c r="O101" s="8">
        <f>IF(OR(C101="",E101="",L101=""),"",IF(L101="Percentual informado",IF(M101="","",M101),IF(L101="Valor fixo","",IFERROR(IF(E101="Serviço",VLOOKUP(C101,'Profissionais'!$A$5:$E$104,4,FALSE),VLOOKUP(C101,'Profissionais'!$A$5:$E$104,5,FALSE)),""))))</f>
        <v/>
      </c>
      <c r="P101" s="5">
        <f>IF(OR(J101="",L101=""),"",IF(L101="Valor fixo",IF(N101="","",N101),IF(O101="","",IFERROR(J101*O101,""))))</f>
        <v/>
      </c>
      <c r="Q101" s="5">
        <f>IF(P101="","",IF(K101="Concluído",P101,IF(K101="Cancelado",0,"")))</f>
        <v/>
      </c>
      <c r="R101" s="20">
        <f>IF(A101="","",IF(COUNTIF($A$5:$A$124,A101)&gt;1,"Conferir ID duplicado",IF(D101="","Conferir cadastro do profissional",IF(IFERROR(VLOOKUP(C101,'Profissionais'!$A$5:$E$104,3,FALSE),"")&lt;&gt;"Ativo","Conferir situação profissional",IF(OR(B101="",E101="",F101="",G101="",H101="",K101="",L101=""),"Conferir campos obrigatórios",IF(AND(L101="Percentual informado",M101=""),"Conferir taxa informada",IF(AND(L101="Valor fixo",N101=""),"Conferir valor fixo",IF(AND(L101&lt;&gt;"Valor fixo",O101=""),"Conferir taxa aplicável",IF(K101="Pendente","Aguardar conclusão",IF(K101="Cancelado","Registro cancelado","Pronto para conferência"))))))))))</f>
        <v/>
      </c>
    </row>
    <row r="102">
      <c r="A102" s="14" t="n"/>
      <c r="B102" s="15" t="n"/>
      <c r="C102" s="14" t="n"/>
      <c r="D102" s="11">
        <f>IF(C102="","",IFERROR(VLOOKUP(C102,'Profissionais'!$A$5:$E$104,2,FALSE),""))</f>
        <v/>
      </c>
      <c r="E102" s="16" t="n"/>
      <c r="F102" s="14" t="n"/>
      <c r="G102" s="17" t="n"/>
      <c r="H102" s="18" t="n"/>
      <c r="I102" s="18" t="n"/>
      <c r="J102" s="7">
        <f>IF(OR(A102="",G102="",H102=""),"",IFERROR(MAX(0,G102*H102-IF(I102="",0,I102)),""))</f>
        <v/>
      </c>
      <c r="K102" s="16" t="n"/>
      <c r="L102" s="16" t="n"/>
      <c r="M102" s="19" t="n"/>
      <c r="N102" s="18" t="n"/>
      <c r="O102" s="12">
        <f>IF(OR(C102="",E102="",L102=""),"",IF(L102="Percentual informado",IF(M102="","",M102),IF(L102="Valor fixo","",IFERROR(IF(E102="Serviço",VLOOKUP(C102,'Profissionais'!$A$5:$E$104,4,FALSE),VLOOKUP(C102,'Profissionais'!$A$5:$E$104,5,FALSE)),""))))</f>
        <v/>
      </c>
      <c r="P102" s="7">
        <f>IF(OR(J102="",L102=""),"",IF(L102="Valor fixo",IF(N102="","",N102),IF(O102="","",IFERROR(J102*O102,""))))</f>
        <v/>
      </c>
      <c r="Q102" s="7">
        <f>IF(P102="","",IF(K102="Concluído",P102,IF(K102="Cancelado",0,"")))</f>
        <v/>
      </c>
      <c r="R102" s="21">
        <f>IF(A102="","",IF(COUNTIF($A$5:$A$124,A102)&gt;1,"Conferir ID duplicado",IF(D102="","Conferir cadastro do profissional",IF(IFERROR(VLOOKUP(C102,'Profissionais'!$A$5:$E$104,3,FALSE),"")&lt;&gt;"Ativo","Conferir situação profissional",IF(OR(B102="",E102="",F102="",G102="",H102="",K102="",L102=""),"Conferir campos obrigatórios",IF(AND(L102="Percentual informado",M102=""),"Conferir taxa informada",IF(AND(L102="Valor fixo",N102=""),"Conferir valor fixo",IF(AND(L102&lt;&gt;"Valor fixo",O102=""),"Conferir taxa aplicável",IF(K102="Pendente","Aguardar conclusão",IF(K102="Cancelado","Registro cancelado","Pronto para conferência"))))))))))</f>
        <v/>
      </c>
    </row>
    <row r="103">
      <c r="A103" s="14" t="n"/>
      <c r="B103" s="15" t="n"/>
      <c r="C103" s="14" t="n"/>
      <c r="D103" s="13">
        <f>IF(C103="","",IFERROR(VLOOKUP(C103,'Profissionais'!$A$5:$E$104,2,FALSE),""))</f>
        <v/>
      </c>
      <c r="E103" s="16" t="n"/>
      <c r="F103" s="14" t="n"/>
      <c r="G103" s="17" t="n"/>
      <c r="H103" s="18" t="n"/>
      <c r="I103" s="18" t="n"/>
      <c r="J103" s="5">
        <f>IF(OR(A103="",G103="",H103=""),"",IFERROR(MAX(0,G103*H103-IF(I103="",0,I103)),""))</f>
        <v/>
      </c>
      <c r="K103" s="16" t="n"/>
      <c r="L103" s="16" t="n"/>
      <c r="M103" s="19" t="n"/>
      <c r="N103" s="18" t="n"/>
      <c r="O103" s="8">
        <f>IF(OR(C103="",E103="",L103=""),"",IF(L103="Percentual informado",IF(M103="","",M103),IF(L103="Valor fixo","",IFERROR(IF(E103="Serviço",VLOOKUP(C103,'Profissionais'!$A$5:$E$104,4,FALSE),VLOOKUP(C103,'Profissionais'!$A$5:$E$104,5,FALSE)),""))))</f>
        <v/>
      </c>
      <c r="P103" s="5">
        <f>IF(OR(J103="",L103=""),"",IF(L103="Valor fixo",IF(N103="","",N103),IF(O103="","",IFERROR(J103*O103,""))))</f>
        <v/>
      </c>
      <c r="Q103" s="5">
        <f>IF(P103="","",IF(K103="Concluído",P103,IF(K103="Cancelado",0,"")))</f>
        <v/>
      </c>
      <c r="R103" s="20">
        <f>IF(A103="","",IF(COUNTIF($A$5:$A$124,A103)&gt;1,"Conferir ID duplicado",IF(D103="","Conferir cadastro do profissional",IF(IFERROR(VLOOKUP(C103,'Profissionais'!$A$5:$E$104,3,FALSE),"")&lt;&gt;"Ativo","Conferir situação profissional",IF(OR(B103="",E103="",F103="",G103="",H103="",K103="",L103=""),"Conferir campos obrigatórios",IF(AND(L103="Percentual informado",M103=""),"Conferir taxa informada",IF(AND(L103="Valor fixo",N103=""),"Conferir valor fixo",IF(AND(L103&lt;&gt;"Valor fixo",O103=""),"Conferir taxa aplicável",IF(K103="Pendente","Aguardar conclusão",IF(K103="Cancelado","Registro cancelado","Pronto para conferência"))))))))))</f>
        <v/>
      </c>
    </row>
    <row r="104">
      <c r="A104" s="14" t="n"/>
      <c r="B104" s="15" t="n"/>
      <c r="C104" s="14" t="n"/>
      <c r="D104" s="11">
        <f>IF(C104="","",IFERROR(VLOOKUP(C104,'Profissionais'!$A$5:$E$104,2,FALSE),""))</f>
        <v/>
      </c>
      <c r="E104" s="16" t="n"/>
      <c r="F104" s="14" t="n"/>
      <c r="G104" s="17" t="n"/>
      <c r="H104" s="18" t="n"/>
      <c r="I104" s="18" t="n"/>
      <c r="J104" s="7">
        <f>IF(OR(A104="",G104="",H104=""),"",IFERROR(MAX(0,G104*H104-IF(I104="",0,I104)),""))</f>
        <v/>
      </c>
      <c r="K104" s="16" t="n"/>
      <c r="L104" s="16" t="n"/>
      <c r="M104" s="19" t="n"/>
      <c r="N104" s="18" t="n"/>
      <c r="O104" s="12">
        <f>IF(OR(C104="",E104="",L104=""),"",IF(L104="Percentual informado",IF(M104="","",M104),IF(L104="Valor fixo","",IFERROR(IF(E104="Serviço",VLOOKUP(C104,'Profissionais'!$A$5:$E$104,4,FALSE),VLOOKUP(C104,'Profissionais'!$A$5:$E$104,5,FALSE)),""))))</f>
        <v/>
      </c>
      <c r="P104" s="7">
        <f>IF(OR(J104="",L104=""),"",IF(L104="Valor fixo",IF(N104="","",N104),IF(O104="","",IFERROR(J104*O104,""))))</f>
        <v/>
      </c>
      <c r="Q104" s="7">
        <f>IF(P104="","",IF(K104="Concluído",P104,IF(K104="Cancelado",0,"")))</f>
        <v/>
      </c>
      <c r="R104" s="21">
        <f>IF(A104="","",IF(COUNTIF($A$5:$A$124,A104)&gt;1,"Conferir ID duplicado",IF(D104="","Conferir cadastro do profissional",IF(IFERROR(VLOOKUP(C104,'Profissionais'!$A$5:$E$104,3,FALSE),"")&lt;&gt;"Ativo","Conferir situação profissional",IF(OR(B104="",E104="",F104="",G104="",H104="",K104="",L104=""),"Conferir campos obrigatórios",IF(AND(L104="Percentual informado",M104=""),"Conferir taxa informada",IF(AND(L104="Valor fixo",N104=""),"Conferir valor fixo",IF(AND(L104&lt;&gt;"Valor fixo",O104=""),"Conferir taxa aplicável",IF(K104="Pendente","Aguardar conclusão",IF(K104="Cancelado","Registro cancelado","Pronto para conferência"))))))))))</f>
        <v/>
      </c>
    </row>
    <row r="105">
      <c r="A105" s="14" t="n"/>
      <c r="B105" s="15" t="n"/>
      <c r="C105" s="14" t="n"/>
      <c r="D105" s="13">
        <f>IF(C105="","",IFERROR(VLOOKUP(C105,'Profissionais'!$A$5:$E$104,2,FALSE),""))</f>
        <v/>
      </c>
      <c r="E105" s="16" t="n"/>
      <c r="F105" s="14" t="n"/>
      <c r="G105" s="17" t="n"/>
      <c r="H105" s="18" t="n"/>
      <c r="I105" s="18" t="n"/>
      <c r="J105" s="5">
        <f>IF(OR(A105="",G105="",H105=""),"",IFERROR(MAX(0,G105*H105-IF(I105="",0,I105)),""))</f>
        <v/>
      </c>
      <c r="K105" s="16" t="n"/>
      <c r="L105" s="16" t="n"/>
      <c r="M105" s="19" t="n"/>
      <c r="N105" s="18" t="n"/>
      <c r="O105" s="8">
        <f>IF(OR(C105="",E105="",L105=""),"",IF(L105="Percentual informado",IF(M105="","",M105),IF(L105="Valor fixo","",IFERROR(IF(E105="Serviço",VLOOKUP(C105,'Profissionais'!$A$5:$E$104,4,FALSE),VLOOKUP(C105,'Profissionais'!$A$5:$E$104,5,FALSE)),""))))</f>
        <v/>
      </c>
      <c r="P105" s="5">
        <f>IF(OR(J105="",L105=""),"",IF(L105="Valor fixo",IF(N105="","",N105),IF(O105="","",IFERROR(J105*O105,""))))</f>
        <v/>
      </c>
      <c r="Q105" s="5">
        <f>IF(P105="","",IF(K105="Concluído",P105,IF(K105="Cancelado",0,"")))</f>
        <v/>
      </c>
      <c r="R105" s="20">
        <f>IF(A105="","",IF(COUNTIF($A$5:$A$124,A105)&gt;1,"Conferir ID duplicado",IF(D105="","Conferir cadastro do profissional",IF(IFERROR(VLOOKUP(C105,'Profissionais'!$A$5:$E$104,3,FALSE),"")&lt;&gt;"Ativo","Conferir situação profissional",IF(OR(B105="",E105="",F105="",G105="",H105="",K105="",L105=""),"Conferir campos obrigatórios",IF(AND(L105="Percentual informado",M105=""),"Conferir taxa informada",IF(AND(L105="Valor fixo",N105=""),"Conferir valor fixo",IF(AND(L105&lt;&gt;"Valor fixo",O105=""),"Conferir taxa aplicável",IF(K105="Pendente","Aguardar conclusão",IF(K105="Cancelado","Registro cancelado","Pronto para conferência"))))))))))</f>
        <v/>
      </c>
    </row>
    <row r="106">
      <c r="A106" s="14" t="n"/>
      <c r="B106" s="15" t="n"/>
      <c r="C106" s="14" t="n"/>
      <c r="D106" s="11">
        <f>IF(C106="","",IFERROR(VLOOKUP(C106,'Profissionais'!$A$5:$E$104,2,FALSE),""))</f>
        <v/>
      </c>
      <c r="E106" s="16" t="n"/>
      <c r="F106" s="14" t="n"/>
      <c r="G106" s="17" t="n"/>
      <c r="H106" s="18" t="n"/>
      <c r="I106" s="18" t="n"/>
      <c r="J106" s="7">
        <f>IF(OR(A106="",G106="",H106=""),"",IFERROR(MAX(0,G106*H106-IF(I106="",0,I106)),""))</f>
        <v/>
      </c>
      <c r="K106" s="16" t="n"/>
      <c r="L106" s="16" t="n"/>
      <c r="M106" s="19" t="n"/>
      <c r="N106" s="18" t="n"/>
      <c r="O106" s="12">
        <f>IF(OR(C106="",E106="",L106=""),"",IF(L106="Percentual informado",IF(M106="","",M106),IF(L106="Valor fixo","",IFERROR(IF(E106="Serviço",VLOOKUP(C106,'Profissionais'!$A$5:$E$104,4,FALSE),VLOOKUP(C106,'Profissionais'!$A$5:$E$104,5,FALSE)),""))))</f>
        <v/>
      </c>
      <c r="P106" s="7">
        <f>IF(OR(J106="",L106=""),"",IF(L106="Valor fixo",IF(N106="","",N106),IF(O106="","",IFERROR(J106*O106,""))))</f>
        <v/>
      </c>
      <c r="Q106" s="7">
        <f>IF(P106="","",IF(K106="Concluído",P106,IF(K106="Cancelado",0,"")))</f>
        <v/>
      </c>
      <c r="R106" s="21">
        <f>IF(A106="","",IF(COUNTIF($A$5:$A$124,A106)&gt;1,"Conferir ID duplicado",IF(D106="","Conferir cadastro do profissional",IF(IFERROR(VLOOKUP(C106,'Profissionais'!$A$5:$E$104,3,FALSE),"")&lt;&gt;"Ativo","Conferir situação profissional",IF(OR(B106="",E106="",F106="",G106="",H106="",K106="",L106=""),"Conferir campos obrigatórios",IF(AND(L106="Percentual informado",M106=""),"Conferir taxa informada",IF(AND(L106="Valor fixo",N106=""),"Conferir valor fixo",IF(AND(L106&lt;&gt;"Valor fixo",O106=""),"Conferir taxa aplicável",IF(K106="Pendente","Aguardar conclusão",IF(K106="Cancelado","Registro cancelado","Pronto para conferência"))))))))))</f>
        <v/>
      </c>
    </row>
    <row r="107">
      <c r="A107" s="14" t="n"/>
      <c r="B107" s="15" t="n"/>
      <c r="C107" s="14" t="n"/>
      <c r="D107" s="13">
        <f>IF(C107="","",IFERROR(VLOOKUP(C107,'Profissionais'!$A$5:$E$104,2,FALSE),""))</f>
        <v/>
      </c>
      <c r="E107" s="16" t="n"/>
      <c r="F107" s="14" t="n"/>
      <c r="G107" s="17" t="n"/>
      <c r="H107" s="18" t="n"/>
      <c r="I107" s="18" t="n"/>
      <c r="J107" s="5">
        <f>IF(OR(A107="",G107="",H107=""),"",IFERROR(MAX(0,G107*H107-IF(I107="",0,I107)),""))</f>
        <v/>
      </c>
      <c r="K107" s="16" t="n"/>
      <c r="L107" s="16" t="n"/>
      <c r="M107" s="19" t="n"/>
      <c r="N107" s="18" t="n"/>
      <c r="O107" s="8">
        <f>IF(OR(C107="",E107="",L107=""),"",IF(L107="Percentual informado",IF(M107="","",M107),IF(L107="Valor fixo","",IFERROR(IF(E107="Serviço",VLOOKUP(C107,'Profissionais'!$A$5:$E$104,4,FALSE),VLOOKUP(C107,'Profissionais'!$A$5:$E$104,5,FALSE)),""))))</f>
        <v/>
      </c>
      <c r="P107" s="5">
        <f>IF(OR(J107="",L107=""),"",IF(L107="Valor fixo",IF(N107="","",N107),IF(O107="","",IFERROR(J107*O107,""))))</f>
        <v/>
      </c>
      <c r="Q107" s="5">
        <f>IF(P107="","",IF(K107="Concluído",P107,IF(K107="Cancelado",0,"")))</f>
        <v/>
      </c>
      <c r="R107" s="20">
        <f>IF(A107="","",IF(COUNTIF($A$5:$A$124,A107)&gt;1,"Conferir ID duplicado",IF(D107="","Conferir cadastro do profissional",IF(IFERROR(VLOOKUP(C107,'Profissionais'!$A$5:$E$104,3,FALSE),"")&lt;&gt;"Ativo","Conferir situação profissional",IF(OR(B107="",E107="",F107="",G107="",H107="",K107="",L107=""),"Conferir campos obrigatórios",IF(AND(L107="Percentual informado",M107=""),"Conferir taxa informada",IF(AND(L107="Valor fixo",N107=""),"Conferir valor fixo",IF(AND(L107&lt;&gt;"Valor fixo",O107=""),"Conferir taxa aplicável",IF(K107="Pendente","Aguardar conclusão",IF(K107="Cancelado","Registro cancelado","Pronto para conferência"))))))))))</f>
        <v/>
      </c>
    </row>
    <row r="108">
      <c r="A108" s="14" t="n"/>
      <c r="B108" s="15" t="n"/>
      <c r="C108" s="14" t="n"/>
      <c r="D108" s="11">
        <f>IF(C108="","",IFERROR(VLOOKUP(C108,'Profissionais'!$A$5:$E$104,2,FALSE),""))</f>
        <v/>
      </c>
      <c r="E108" s="16" t="n"/>
      <c r="F108" s="14" t="n"/>
      <c r="G108" s="17" t="n"/>
      <c r="H108" s="18" t="n"/>
      <c r="I108" s="18" t="n"/>
      <c r="J108" s="7">
        <f>IF(OR(A108="",G108="",H108=""),"",IFERROR(MAX(0,G108*H108-IF(I108="",0,I108)),""))</f>
        <v/>
      </c>
      <c r="K108" s="16" t="n"/>
      <c r="L108" s="16" t="n"/>
      <c r="M108" s="19" t="n"/>
      <c r="N108" s="18" t="n"/>
      <c r="O108" s="12">
        <f>IF(OR(C108="",E108="",L108=""),"",IF(L108="Percentual informado",IF(M108="","",M108),IF(L108="Valor fixo","",IFERROR(IF(E108="Serviço",VLOOKUP(C108,'Profissionais'!$A$5:$E$104,4,FALSE),VLOOKUP(C108,'Profissionais'!$A$5:$E$104,5,FALSE)),""))))</f>
        <v/>
      </c>
      <c r="P108" s="7">
        <f>IF(OR(J108="",L108=""),"",IF(L108="Valor fixo",IF(N108="","",N108),IF(O108="","",IFERROR(J108*O108,""))))</f>
        <v/>
      </c>
      <c r="Q108" s="7">
        <f>IF(P108="","",IF(K108="Concluído",P108,IF(K108="Cancelado",0,"")))</f>
        <v/>
      </c>
      <c r="R108" s="21">
        <f>IF(A108="","",IF(COUNTIF($A$5:$A$124,A108)&gt;1,"Conferir ID duplicado",IF(D108="","Conferir cadastro do profissional",IF(IFERROR(VLOOKUP(C108,'Profissionais'!$A$5:$E$104,3,FALSE),"")&lt;&gt;"Ativo","Conferir situação profissional",IF(OR(B108="",E108="",F108="",G108="",H108="",K108="",L108=""),"Conferir campos obrigatórios",IF(AND(L108="Percentual informado",M108=""),"Conferir taxa informada",IF(AND(L108="Valor fixo",N108=""),"Conferir valor fixo",IF(AND(L108&lt;&gt;"Valor fixo",O108=""),"Conferir taxa aplicável",IF(K108="Pendente","Aguardar conclusão",IF(K108="Cancelado","Registro cancelado","Pronto para conferência"))))))))))</f>
        <v/>
      </c>
    </row>
    <row r="109">
      <c r="A109" s="14" t="n"/>
      <c r="B109" s="15" t="n"/>
      <c r="C109" s="14" t="n"/>
      <c r="D109" s="13">
        <f>IF(C109="","",IFERROR(VLOOKUP(C109,'Profissionais'!$A$5:$E$104,2,FALSE),""))</f>
        <v/>
      </c>
      <c r="E109" s="16" t="n"/>
      <c r="F109" s="14" t="n"/>
      <c r="G109" s="17" t="n"/>
      <c r="H109" s="18" t="n"/>
      <c r="I109" s="18" t="n"/>
      <c r="J109" s="5">
        <f>IF(OR(A109="",G109="",H109=""),"",IFERROR(MAX(0,G109*H109-IF(I109="",0,I109)),""))</f>
        <v/>
      </c>
      <c r="K109" s="16" t="n"/>
      <c r="L109" s="16" t="n"/>
      <c r="M109" s="19" t="n"/>
      <c r="N109" s="18" t="n"/>
      <c r="O109" s="8">
        <f>IF(OR(C109="",E109="",L109=""),"",IF(L109="Percentual informado",IF(M109="","",M109),IF(L109="Valor fixo","",IFERROR(IF(E109="Serviço",VLOOKUP(C109,'Profissionais'!$A$5:$E$104,4,FALSE),VLOOKUP(C109,'Profissionais'!$A$5:$E$104,5,FALSE)),""))))</f>
        <v/>
      </c>
      <c r="P109" s="5">
        <f>IF(OR(J109="",L109=""),"",IF(L109="Valor fixo",IF(N109="","",N109),IF(O109="","",IFERROR(J109*O109,""))))</f>
        <v/>
      </c>
      <c r="Q109" s="5">
        <f>IF(P109="","",IF(K109="Concluído",P109,IF(K109="Cancelado",0,"")))</f>
        <v/>
      </c>
      <c r="R109" s="20">
        <f>IF(A109="","",IF(COUNTIF($A$5:$A$124,A109)&gt;1,"Conferir ID duplicado",IF(D109="","Conferir cadastro do profissional",IF(IFERROR(VLOOKUP(C109,'Profissionais'!$A$5:$E$104,3,FALSE),"")&lt;&gt;"Ativo","Conferir situação profissional",IF(OR(B109="",E109="",F109="",G109="",H109="",K109="",L109=""),"Conferir campos obrigatórios",IF(AND(L109="Percentual informado",M109=""),"Conferir taxa informada",IF(AND(L109="Valor fixo",N109=""),"Conferir valor fixo",IF(AND(L109&lt;&gt;"Valor fixo",O109=""),"Conferir taxa aplicável",IF(K109="Pendente","Aguardar conclusão",IF(K109="Cancelado","Registro cancelado","Pronto para conferência"))))))))))</f>
        <v/>
      </c>
    </row>
    <row r="110">
      <c r="A110" s="14" t="n"/>
      <c r="B110" s="15" t="n"/>
      <c r="C110" s="14" t="n"/>
      <c r="D110" s="11">
        <f>IF(C110="","",IFERROR(VLOOKUP(C110,'Profissionais'!$A$5:$E$104,2,FALSE),""))</f>
        <v/>
      </c>
      <c r="E110" s="16" t="n"/>
      <c r="F110" s="14" t="n"/>
      <c r="G110" s="17" t="n"/>
      <c r="H110" s="18" t="n"/>
      <c r="I110" s="18" t="n"/>
      <c r="J110" s="7">
        <f>IF(OR(A110="",G110="",H110=""),"",IFERROR(MAX(0,G110*H110-IF(I110="",0,I110)),""))</f>
        <v/>
      </c>
      <c r="K110" s="16" t="n"/>
      <c r="L110" s="16" t="n"/>
      <c r="M110" s="19" t="n"/>
      <c r="N110" s="18" t="n"/>
      <c r="O110" s="12">
        <f>IF(OR(C110="",E110="",L110=""),"",IF(L110="Percentual informado",IF(M110="","",M110),IF(L110="Valor fixo","",IFERROR(IF(E110="Serviço",VLOOKUP(C110,'Profissionais'!$A$5:$E$104,4,FALSE),VLOOKUP(C110,'Profissionais'!$A$5:$E$104,5,FALSE)),""))))</f>
        <v/>
      </c>
      <c r="P110" s="7">
        <f>IF(OR(J110="",L110=""),"",IF(L110="Valor fixo",IF(N110="","",N110),IF(O110="","",IFERROR(J110*O110,""))))</f>
        <v/>
      </c>
      <c r="Q110" s="7">
        <f>IF(P110="","",IF(K110="Concluído",P110,IF(K110="Cancelado",0,"")))</f>
        <v/>
      </c>
      <c r="R110" s="21">
        <f>IF(A110="","",IF(COUNTIF($A$5:$A$124,A110)&gt;1,"Conferir ID duplicado",IF(D110="","Conferir cadastro do profissional",IF(IFERROR(VLOOKUP(C110,'Profissionais'!$A$5:$E$104,3,FALSE),"")&lt;&gt;"Ativo","Conferir situação profissional",IF(OR(B110="",E110="",F110="",G110="",H110="",K110="",L110=""),"Conferir campos obrigatórios",IF(AND(L110="Percentual informado",M110=""),"Conferir taxa informada",IF(AND(L110="Valor fixo",N110=""),"Conferir valor fixo",IF(AND(L110&lt;&gt;"Valor fixo",O110=""),"Conferir taxa aplicável",IF(K110="Pendente","Aguardar conclusão",IF(K110="Cancelado","Registro cancelado","Pronto para conferência"))))))))))</f>
        <v/>
      </c>
    </row>
    <row r="111">
      <c r="A111" s="14" t="n"/>
      <c r="B111" s="15" t="n"/>
      <c r="C111" s="14" t="n"/>
      <c r="D111" s="13">
        <f>IF(C111="","",IFERROR(VLOOKUP(C111,'Profissionais'!$A$5:$E$104,2,FALSE),""))</f>
        <v/>
      </c>
      <c r="E111" s="16" t="n"/>
      <c r="F111" s="14" t="n"/>
      <c r="G111" s="17" t="n"/>
      <c r="H111" s="18" t="n"/>
      <c r="I111" s="18" t="n"/>
      <c r="J111" s="5">
        <f>IF(OR(A111="",G111="",H111=""),"",IFERROR(MAX(0,G111*H111-IF(I111="",0,I111)),""))</f>
        <v/>
      </c>
      <c r="K111" s="16" t="n"/>
      <c r="L111" s="16" t="n"/>
      <c r="M111" s="19" t="n"/>
      <c r="N111" s="18" t="n"/>
      <c r="O111" s="8">
        <f>IF(OR(C111="",E111="",L111=""),"",IF(L111="Percentual informado",IF(M111="","",M111),IF(L111="Valor fixo","",IFERROR(IF(E111="Serviço",VLOOKUP(C111,'Profissionais'!$A$5:$E$104,4,FALSE),VLOOKUP(C111,'Profissionais'!$A$5:$E$104,5,FALSE)),""))))</f>
        <v/>
      </c>
      <c r="P111" s="5">
        <f>IF(OR(J111="",L111=""),"",IF(L111="Valor fixo",IF(N111="","",N111),IF(O111="","",IFERROR(J111*O111,""))))</f>
        <v/>
      </c>
      <c r="Q111" s="5">
        <f>IF(P111="","",IF(K111="Concluído",P111,IF(K111="Cancelado",0,"")))</f>
        <v/>
      </c>
      <c r="R111" s="20">
        <f>IF(A111="","",IF(COUNTIF($A$5:$A$124,A111)&gt;1,"Conferir ID duplicado",IF(D111="","Conferir cadastro do profissional",IF(IFERROR(VLOOKUP(C111,'Profissionais'!$A$5:$E$104,3,FALSE),"")&lt;&gt;"Ativo","Conferir situação profissional",IF(OR(B111="",E111="",F111="",G111="",H111="",K111="",L111=""),"Conferir campos obrigatórios",IF(AND(L111="Percentual informado",M111=""),"Conferir taxa informada",IF(AND(L111="Valor fixo",N111=""),"Conferir valor fixo",IF(AND(L111&lt;&gt;"Valor fixo",O111=""),"Conferir taxa aplicável",IF(K111="Pendente","Aguardar conclusão",IF(K111="Cancelado","Registro cancelado","Pronto para conferência"))))))))))</f>
        <v/>
      </c>
    </row>
    <row r="112">
      <c r="A112" s="14" t="n"/>
      <c r="B112" s="15" t="n"/>
      <c r="C112" s="14" t="n"/>
      <c r="D112" s="11">
        <f>IF(C112="","",IFERROR(VLOOKUP(C112,'Profissionais'!$A$5:$E$104,2,FALSE),""))</f>
        <v/>
      </c>
      <c r="E112" s="16" t="n"/>
      <c r="F112" s="14" t="n"/>
      <c r="G112" s="17" t="n"/>
      <c r="H112" s="18" t="n"/>
      <c r="I112" s="18" t="n"/>
      <c r="J112" s="7">
        <f>IF(OR(A112="",G112="",H112=""),"",IFERROR(MAX(0,G112*H112-IF(I112="",0,I112)),""))</f>
        <v/>
      </c>
      <c r="K112" s="16" t="n"/>
      <c r="L112" s="16" t="n"/>
      <c r="M112" s="19" t="n"/>
      <c r="N112" s="18" t="n"/>
      <c r="O112" s="12">
        <f>IF(OR(C112="",E112="",L112=""),"",IF(L112="Percentual informado",IF(M112="","",M112),IF(L112="Valor fixo","",IFERROR(IF(E112="Serviço",VLOOKUP(C112,'Profissionais'!$A$5:$E$104,4,FALSE),VLOOKUP(C112,'Profissionais'!$A$5:$E$104,5,FALSE)),""))))</f>
        <v/>
      </c>
      <c r="P112" s="7">
        <f>IF(OR(J112="",L112=""),"",IF(L112="Valor fixo",IF(N112="","",N112),IF(O112="","",IFERROR(J112*O112,""))))</f>
        <v/>
      </c>
      <c r="Q112" s="7">
        <f>IF(P112="","",IF(K112="Concluído",P112,IF(K112="Cancelado",0,"")))</f>
        <v/>
      </c>
      <c r="R112" s="21">
        <f>IF(A112="","",IF(COUNTIF($A$5:$A$124,A112)&gt;1,"Conferir ID duplicado",IF(D112="","Conferir cadastro do profissional",IF(IFERROR(VLOOKUP(C112,'Profissionais'!$A$5:$E$104,3,FALSE),"")&lt;&gt;"Ativo","Conferir situação profissional",IF(OR(B112="",E112="",F112="",G112="",H112="",K112="",L112=""),"Conferir campos obrigatórios",IF(AND(L112="Percentual informado",M112=""),"Conferir taxa informada",IF(AND(L112="Valor fixo",N112=""),"Conferir valor fixo",IF(AND(L112&lt;&gt;"Valor fixo",O112=""),"Conferir taxa aplicável",IF(K112="Pendente","Aguardar conclusão",IF(K112="Cancelado","Registro cancelado","Pronto para conferência"))))))))))</f>
        <v/>
      </c>
    </row>
    <row r="113">
      <c r="A113" s="14" t="n"/>
      <c r="B113" s="15" t="n"/>
      <c r="C113" s="14" t="n"/>
      <c r="D113" s="13">
        <f>IF(C113="","",IFERROR(VLOOKUP(C113,'Profissionais'!$A$5:$E$104,2,FALSE),""))</f>
        <v/>
      </c>
      <c r="E113" s="16" t="n"/>
      <c r="F113" s="14" t="n"/>
      <c r="G113" s="17" t="n"/>
      <c r="H113" s="18" t="n"/>
      <c r="I113" s="18" t="n"/>
      <c r="J113" s="5">
        <f>IF(OR(A113="",G113="",H113=""),"",IFERROR(MAX(0,G113*H113-IF(I113="",0,I113)),""))</f>
        <v/>
      </c>
      <c r="K113" s="16" t="n"/>
      <c r="L113" s="16" t="n"/>
      <c r="M113" s="19" t="n"/>
      <c r="N113" s="18" t="n"/>
      <c r="O113" s="8">
        <f>IF(OR(C113="",E113="",L113=""),"",IF(L113="Percentual informado",IF(M113="","",M113),IF(L113="Valor fixo","",IFERROR(IF(E113="Serviço",VLOOKUP(C113,'Profissionais'!$A$5:$E$104,4,FALSE),VLOOKUP(C113,'Profissionais'!$A$5:$E$104,5,FALSE)),""))))</f>
        <v/>
      </c>
      <c r="P113" s="5">
        <f>IF(OR(J113="",L113=""),"",IF(L113="Valor fixo",IF(N113="","",N113),IF(O113="","",IFERROR(J113*O113,""))))</f>
        <v/>
      </c>
      <c r="Q113" s="5">
        <f>IF(P113="","",IF(K113="Concluído",P113,IF(K113="Cancelado",0,"")))</f>
        <v/>
      </c>
      <c r="R113" s="20">
        <f>IF(A113="","",IF(COUNTIF($A$5:$A$124,A113)&gt;1,"Conferir ID duplicado",IF(D113="","Conferir cadastro do profissional",IF(IFERROR(VLOOKUP(C113,'Profissionais'!$A$5:$E$104,3,FALSE),"")&lt;&gt;"Ativo","Conferir situação profissional",IF(OR(B113="",E113="",F113="",G113="",H113="",K113="",L113=""),"Conferir campos obrigatórios",IF(AND(L113="Percentual informado",M113=""),"Conferir taxa informada",IF(AND(L113="Valor fixo",N113=""),"Conferir valor fixo",IF(AND(L113&lt;&gt;"Valor fixo",O113=""),"Conferir taxa aplicável",IF(K113="Pendente","Aguardar conclusão",IF(K113="Cancelado","Registro cancelado","Pronto para conferência"))))))))))</f>
        <v/>
      </c>
    </row>
    <row r="114">
      <c r="A114" s="14" t="n"/>
      <c r="B114" s="15" t="n"/>
      <c r="C114" s="14" t="n"/>
      <c r="D114" s="11">
        <f>IF(C114="","",IFERROR(VLOOKUP(C114,'Profissionais'!$A$5:$E$104,2,FALSE),""))</f>
        <v/>
      </c>
      <c r="E114" s="16" t="n"/>
      <c r="F114" s="14" t="n"/>
      <c r="G114" s="17" t="n"/>
      <c r="H114" s="18" t="n"/>
      <c r="I114" s="18" t="n"/>
      <c r="J114" s="7">
        <f>IF(OR(A114="",G114="",H114=""),"",IFERROR(MAX(0,G114*H114-IF(I114="",0,I114)),""))</f>
        <v/>
      </c>
      <c r="K114" s="16" t="n"/>
      <c r="L114" s="16" t="n"/>
      <c r="M114" s="19" t="n"/>
      <c r="N114" s="18" t="n"/>
      <c r="O114" s="12">
        <f>IF(OR(C114="",E114="",L114=""),"",IF(L114="Percentual informado",IF(M114="","",M114),IF(L114="Valor fixo","",IFERROR(IF(E114="Serviço",VLOOKUP(C114,'Profissionais'!$A$5:$E$104,4,FALSE),VLOOKUP(C114,'Profissionais'!$A$5:$E$104,5,FALSE)),""))))</f>
        <v/>
      </c>
      <c r="P114" s="7">
        <f>IF(OR(J114="",L114=""),"",IF(L114="Valor fixo",IF(N114="","",N114),IF(O114="","",IFERROR(J114*O114,""))))</f>
        <v/>
      </c>
      <c r="Q114" s="7">
        <f>IF(P114="","",IF(K114="Concluído",P114,IF(K114="Cancelado",0,"")))</f>
        <v/>
      </c>
      <c r="R114" s="21">
        <f>IF(A114="","",IF(COUNTIF($A$5:$A$124,A114)&gt;1,"Conferir ID duplicado",IF(D114="","Conferir cadastro do profissional",IF(IFERROR(VLOOKUP(C114,'Profissionais'!$A$5:$E$104,3,FALSE),"")&lt;&gt;"Ativo","Conferir situação profissional",IF(OR(B114="",E114="",F114="",G114="",H114="",K114="",L114=""),"Conferir campos obrigatórios",IF(AND(L114="Percentual informado",M114=""),"Conferir taxa informada",IF(AND(L114="Valor fixo",N114=""),"Conferir valor fixo",IF(AND(L114&lt;&gt;"Valor fixo",O114=""),"Conferir taxa aplicável",IF(K114="Pendente","Aguardar conclusão",IF(K114="Cancelado","Registro cancelado","Pronto para conferência"))))))))))</f>
        <v/>
      </c>
    </row>
    <row r="115">
      <c r="A115" s="14" t="n"/>
      <c r="B115" s="15" t="n"/>
      <c r="C115" s="14" t="n"/>
      <c r="D115" s="13">
        <f>IF(C115="","",IFERROR(VLOOKUP(C115,'Profissionais'!$A$5:$E$104,2,FALSE),""))</f>
        <v/>
      </c>
      <c r="E115" s="16" t="n"/>
      <c r="F115" s="14" t="n"/>
      <c r="G115" s="17" t="n"/>
      <c r="H115" s="18" t="n"/>
      <c r="I115" s="18" t="n"/>
      <c r="J115" s="5">
        <f>IF(OR(A115="",G115="",H115=""),"",IFERROR(MAX(0,G115*H115-IF(I115="",0,I115)),""))</f>
        <v/>
      </c>
      <c r="K115" s="16" t="n"/>
      <c r="L115" s="16" t="n"/>
      <c r="M115" s="19" t="n"/>
      <c r="N115" s="18" t="n"/>
      <c r="O115" s="8">
        <f>IF(OR(C115="",E115="",L115=""),"",IF(L115="Percentual informado",IF(M115="","",M115),IF(L115="Valor fixo","",IFERROR(IF(E115="Serviço",VLOOKUP(C115,'Profissionais'!$A$5:$E$104,4,FALSE),VLOOKUP(C115,'Profissionais'!$A$5:$E$104,5,FALSE)),""))))</f>
        <v/>
      </c>
      <c r="P115" s="5">
        <f>IF(OR(J115="",L115=""),"",IF(L115="Valor fixo",IF(N115="","",N115),IF(O115="","",IFERROR(J115*O115,""))))</f>
        <v/>
      </c>
      <c r="Q115" s="5">
        <f>IF(P115="","",IF(K115="Concluído",P115,IF(K115="Cancelado",0,"")))</f>
        <v/>
      </c>
      <c r="R115" s="20">
        <f>IF(A115="","",IF(COUNTIF($A$5:$A$124,A115)&gt;1,"Conferir ID duplicado",IF(D115="","Conferir cadastro do profissional",IF(IFERROR(VLOOKUP(C115,'Profissionais'!$A$5:$E$104,3,FALSE),"")&lt;&gt;"Ativo","Conferir situação profissional",IF(OR(B115="",E115="",F115="",G115="",H115="",K115="",L115=""),"Conferir campos obrigatórios",IF(AND(L115="Percentual informado",M115=""),"Conferir taxa informada",IF(AND(L115="Valor fixo",N115=""),"Conferir valor fixo",IF(AND(L115&lt;&gt;"Valor fixo",O115=""),"Conferir taxa aplicável",IF(K115="Pendente","Aguardar conclusão",IF(K115="Cancelado","Registro cancelado","Pronto para conferência"))))))))))</f>
        <v/>
      </c>
    </row>
    <row r="116">
      <c r="A116" s="14" t="n"/>
      <c r="B116" s="15" t="n"/>
      <c r="C116" s="14" t="n"/>
      <c r="D116" s="11">
        <f>IF(C116="","",IFERROR(VLOOKUP(C116,'Profissionais'!$A$5:$E$104,2,FALSE),""))</f>
        <v/>
      </c>
      <c r="E116" s="16" t="n"/>
      <c r="F116" s="14" t="n"/>
      <c r="G116" s="17" t="n"/>
      <c r="H116" s="18" t="n"/>
      <c r="I116" s="18" t="n"/>
      <c r="J116" s="7">
        <f>IF(OR(A116="",G116="",H116=""),"",IFERROR(MAX(0,G116*H116-IF(I116="",0,I116)),""))</f>
        <v/>
      </c>
      <c r="K116" s="16" t="n"/>
      <c r="L116" s="16" t="n"/>
      <c r="M116" s="19" t="n"/>
      <c r="N116" s="18" t="n"/>
      <c r="O116" s="12">
        <f>IF(OR(C116="",E116="",L116=""),"",IF(L116="Percentual informado",IF(M116="","",M116),IF(L116="Valor fixo","",IFERROR(IF(E116="Serviço",VLOOKUP(C116,'Profissionais'!$A$5:$E$104,4,FALSE),VLOOKUP(C116,'Profissionais'!$A$5:$E$104,5,FALSE)),""))))</f>
        <v/>
      </c>
      <c r="P116" s="7">
        <f>IF(OR(J116="",L116=""),"",IF(L116="Valor fixo",IF(N116="","",N116),IF(O116="","",IFERROR(J116*O116,""))))</f>
        <v/>
      </c>
      <c r="Q116" s="7">
        <f>IF(P116="","",IF(K116="Concluído",P116,IF(K116="Cancelado",0,"")))</f>
        <v/>
      </c>
      <c r="R116" s="21">
        <f>IF(A116="","",IF(COUNTIF($A$5:$A$124,A116)&gt;1,"Conferir ID duplicado",IF(D116="","Conferir cadastro do profissional",IF(IFERROR(VLOOKUP(C116,'Profissionais'!$A$5:$E$104,3,FALSE),"")&lt;&gt;"Ativo","Conferir situação profissional",IF(OR(B116="",E116="",F116="",G116="",H116="",K116="",L116=""),"Conferir campos obrigatórios",IF(AND(L116="Percentual informado",M116=""),"Conferir taxa informada",IF(AND(L116="Valor fixo",N116=""),"Conferir valor fixo",IF(AND(L116&lt;&gt;"Valor fixo",O116=""),"Conferir taxa aplicável",IF(K116="Pendente","Aguardar conclusão",IF(K116="Cancelado","Registro cancelado","Pronto para conferência"))))))))))</f>
        <v/>
      </c>
    </row>
    <row r="117">
      <c r="A117" s="14" t="n"/>
      <c r="B117" s="15" t="n"/>
      <c r="C117" s="14" t="n"/>
      <c r="D117" s="13">
        <f>IF(C117="","",IFERROR(VLOOKUP(C117,'Profissionais'!$A$5:$E$104,2,FALSE),""))</f>
        <v/>
      </c>
      <c r="E117" s="16" t="n"/>
      <c r="F117" s="14" t="n"/>
      <c r="G117" s="17" t="n"/>
      <c r="H117" s="18" t="n"/>
      <c r="I117" s="18" t="n"/>
      <c r="J117" s="5">
        <f>IF(OR(A117="",G117="",H117=""),"",IFERROR(MAX(0,G117*H117-IF(I117="",0,I117)),""))</f>
        <v/>
      </c>
      <c r="K117" s="16" t="n"/>
      <c r="L117" s="16" t="n"/>
      <c r="M117" s="19" t="n"/>
      <c r="N117" s="18" t="n"/>
      <c r="O117" s="8">
        <f>IF(OR(C117="",E117="",L117=""),"",IF(L117="Percentual informado",IF(M117="","",M117),IF(L117="Valor fixo","",IFERROR(IF(E117="Serviço",VLOOKUP(C117,'Profissionais'!$A$5:$E$104,4,FALSE),VLOOKUP(C117,'Profissionais'!$A$5:$E$104,5,FALSE)),""))))</f>
        <v/>
      </c>
      <c r="P117" s="5">
        <f>IF(OR(J117="",L117=""),"",IF(L117="Valor fixo",IF(N117="","",N117),IF(O117="","",IFERROR(J117*O117,""))))</f>
        <v/>
      </c>
      <c r="Q117" s="5">
        <f>IF(P117="","",IF(K117="Concluído",P117,IF(K117="Cancelado",0,"")))</f>
        <v/>
      </c>
      <c r="R117" s="20">
        <f>IF(A117="","",IF(COUNTIF($A$5:$A$124,A117)&gt;1,"Conferir ID duplicado",IF(D117="","Conferir cadastro do profissional",IF(IFERROR(VLOOKUP(C117,'Profissionais'!$A$5:$E$104,3,FALSE),"")&lt;&gt;"Ativo","Conferir situação profissional",IF(OR(B117="",E117="",F117="",G117="",H117="",K117="",L117=""),"Conferir campos obrigatórios",IF(AND(L117="Percentual informado",M117=""),"Conferir taxa informada",IF(AND(L117="Valor fixo",N117=""),"Conferir valor fixo",IF(AND(L117&lt;&gt;"Valor fixo",O117=""),"Conferir taxa aplicável",IF(K117="Pendente","Aguardar conclusão",IF(K117="Cancelado","Registro cancelado","Pronto para conferência"))))))))))</f>
        <v/>
      </c>
    </row>
    <row r="118">
      <c r="A118" s="14" t="n"/>
      <c r="B118" s="15" t="n"/>
      <c r="C118" s="14" t="n"/>
      <c r="D118" s="11">
        <f>IF(C118="","",IFERROR(VLOOKUP(C118,'Profissionais'!$A$5:$E$104,2,FALSE),""))</f>
        <v/>
      </c>
      <c r="E118" s="16" t="n"/>
      <c r="F118" s="14" t="n"/>
      <c r="G118" s="17" t="n"/>
      <c r="H118" s="18" t="n"/>
      <c r="I118" s="18" t="n"/>
      <c r="J118" s="7">
        <f>IF(OR(A118="",G118="",H118=""),"",IFERROR(MAX(0,G118*H118-IF(I118="",0,I118)),""))</f>
        <v/>
      </c>
      <c r="K118" s="16" t="n"/>
      <c r="L118" s="16" t="n"/>
      <c r="M118" s="19" t="n"/>
      <c r="N118" s="18" t="n"/>
      <c r="O118" s="12">
        <f>IF(OR(C118="",E118="",L118=""),"",IF(L118="Percentual informado",IF(M118="","",M118),IF(L118="Valor fixo","",IFERROR(IF(E118="Serviço",VLOOKUP(C118,'Profissionais'!$A$5:$E$104,4,FALSE),VLOOKUP(C118,'Profissionais'!$A$5:$E$104,5,FALSE)),""))))</f>
        <v/>
      </c>
      <c r="P118" s="7">
        <f>IF(OR(J118="",L118=""),"",IF(L118="Valor fixo",IF(N118="","",N118),IF(O118="","",IFERROR(J118*O118,""))))</f>
        <v/>
      </c>
      <c r="Q118" s="7">
        <f>IF(P118="","",IF(K118="Concluído",P118,IF(K118="Cancelado",0,"")))</f>
        <v/>
      </c>
      <c r="R118" s="21">
        <f>IF(A118="","",IF(COUNTIF($A$5:$A$124,A118)&gt;1,"Conferir ID duplicado",IF(D118="","Conferir cadastro do profissional",IF(IFERROR(VLOOKUP(C118,'Profissionais'!$A$5:$E$104,3,FALSE),"")&lt;&gt;"Ativo","Conferir situação profissional",IF(OR(B118="",E118="",F118="",G118="",H118="",K118="",L118=""),"Conferir campos obrigatórios",IF(AND(L118="Percentual informado",M118=""),"Conferir taxa informada",IF(AND(L118="Valor fixo",N118=""),"Conferir valor fixo",IF(AND(L118&lt;&gt;"Valor fixo",O118=""),"Conferir taxa aplicável",IF(K118="Pendente","Aguardar conclusão",IF(K118="Cancelado","Registro cancelado","Pronto para conferência"))))))))))</f>
        <v/>
      </c>
    </row>
    <row r="119">
      <c r="A119" s="14" t="n"/>
      <c r="B119" s="15" t="n"/>
      <c r="C119" s="14" t="n"/>
      <c r="D119" s="13">
        <f>IF(C119="","",IFERROR(VLOOKUP(C119,'Profissionais'!$A$5:$E$104,2,FALSE),""))</f>
        <v/>
      </c>
      <c r="E119" s="16" t="n"/>
      <c r="F119" s="14" t="n"/>
      <c r="G119" s="17" t="n"/>
      <c r="H119" s="18" t="n"/>
      <c r="I119" s="18" t="n"/>
      <c r="J119" s="5">
        <f>IF(OR(A119="",G119="",H119=""),"",IFERROR(MAX(0,G119*H119-IF(I119="",0,I119)),""))</f>
        <v/>
      </c>
      <c r="K119" s="16" t="n"/>
      <c r="L119" s="16" t="n"/>
      <c r="M119" s="19" t="n"/>
      <c r="N119" s="18" t="n"/>
      <c r="O119" s="8">
        <f>IF(OR(C119="",E119="",L119=""),"",IF(L119="Percentual informado",IF(M119="","",M119),IF(L119="Valor fixo","",IFERROR(IF(E119="Serviço",VLOOKUP(C119,'Profissionais'!$A$5:$E$104,4,FALSE),VLOOKUP(C119,'Profissionais'!$A$5:$E$104,5,FALSE)),""))))</f>
        <v/>
      </c>
      <c r="P119" s="5">
        <f>IF(OR(J119="",L119=""),"",IF(L119="Valor fixo",IF(N119="","",N119),IF(O119="","",IFERROR(J119*O119,""))))</f>
        <v/>
      </c>
      <c r="Q119" s="5">
        <f>IF(P119="","",IF(K119="Concluído",P119,IF(K119="Cancelado",0,"")))</f>
        <v/>
      </c>
      <c r="R119" s="20">
        <f>IF(A119="","",IF(COUNTIF($A$5:$A$124,A119)&gt;1,"Conferir ID duplicado",IF(D119="","Conferir cadastro do profissional",IF(IFERROR(VLOOKUP(C119,'Profissionais'!$A$5:$E$104,3,FALSE),"")&lt;&gt;"Ativo","Conferir situação profissional",IF(OR(B119="",E119="",F119="",G119="",H119="",K119="",L119=""),"Conferir campos obrigatórios",IF(AND(L119="Percentual informado",M119=""),"Conferir taxa informada",IF(AND(L119="Valor fixo",N119=""),"Conferir valor fixo",IF(AND(L119&lt;&gt;"Valor fixo",O119=""),"Conferir taxa aplicável",IF(K119="Pendente","Aguardar conclusão",IF(K119="Cancelado","Registro cancelado","Pronto para conferência"))))))))))</f>
        <v/>
      </c>
    </row>
    <row r="120">
      <c r="A120" s="14" t="n"/>
      <c r="B120" s="15" t="n"/>
      <c r="C120" s="14" t="n"/>
      <c r="D120" s="11">
        <f>IF(C120="","",IFERROR(VLOOKUP(C120,'Profissionais'!$A$5:$E$104,2,FALSE),""))</f>
        <v/>
      </c>
      <c r="E120" s="16" t="n"/>
      <c r="F120" s="14" t="n"/>
      <c r="G120" s="17" t="n"/>
      <c r="H120" s="18" t="n"/>
      <c r="I120" s="18" t="n"/>
      <c r="J120" s="7">
        <f>IF(OR(A120="",G120="",H120=""),"",IFERROR(MAX(0,G120*H120-IF(I120="",0,I120)),""))</f>
        <v/>
      </c>
      <c r="K120" s="16" t="n"/>
      <c r="L120" s="16" t="n"/>
      <c r="M120" s="19" t="n"/>
      <c r="N120" s="18" t="n"/>
      <c r="O120" s="12">
        <f>IF(OR(C120="",E120="",L120=""),"",IF(L120="Percentual informado",IF(M120="","",M120),IF(L120="Valor fixo","",IFERROR(IF(E120="Serviço",VLOOKUP(C120,'Profissionais'!$A$5:$E$104,4,FALSE),VLOOKUP(C120,'Profissionais'!$A$5:$E$104,5,FALSE)),""))))</f>
        <v/>
      </c>
      <c r="P120" s="7">
        <f>IF(OR(J120="",L120=""),"",IF(L120="Valor fixo",IF(N120="","",N120),IF(O120="","",IFERROR(J120*O120,""))))</f>
        <v/>
      </c>
      <c r="Q120" s="7">
        <f>IF(P120="","",IF(K120="Concluído",P120,IF(K120="Cancelado",0,"")))</f>
        <v/>
      </c>
      <c r="R120" s="21">
        <f>IF(A120="","",IF(COUNTIF($A$5:$A$124,A120)&gt;1,"Conferir ID duplicado",IF(D120="","Conferir cadastro do profissional",IF(IFERROR(VLOOKUP(C120,'Profissionais'!$A$5:$E$104,3,FALSE),"")&lt;&gt;"Ativo","Conferir situação profissional",IF(OR(B120="",E120="",F120="",G120="",H120="",K120="",L120=""),"Conferir campos obrigatórios",IF(AND(L120="Percentual informado",M120=""),"Conferir taxa informada",IF(AND(L120="Valor fixo",N120=""),"Conferir valor fixo",IF(AND(L120&lt;&gt;"Valor fixo",O120=""),"Conferir taxa aplicável",IF(K120="Pendente","Aguardar conclusão",IF(K120="Cancelado","Registro cancelado","Pronto para conferência"))))))))))</f>
        <v/>
      </c>
    </row>
    <row r="121">
      <c r="A121" s="14" t="n"/>
      <c r="B121" s="15" t="n"/>
      <c r="C121" s="14" t="n"/>
      <c r="D121" s="13">
        <f>IF(C121="","",IFERROR(VLOOKUP(C121,'Profissionais'!$A$5:$E$104,2,FALSE),""))</f>
        <v/>
      </c>
      <c r="E121" s="16" t="n"/>
      <c r="F121" s="14" t="n"/>
      <c r="G121" s="17" t="n"/>
      <c r="H121" s="18" t="n"/>
      <c r="I121" s="18" t="n"/>
      <c r="J121" s="5">
        <f>IF(OR(A121="",G121="",H121=""),"",IFERROR(MAX(0,G121*H121-IF(I121="",0,I121)),""))</f>
        <v/>
      </c>
      <c r="K121" s="16" t="n"/>
      <c r="L121" s="16" t="n"/>
      <c r="M121" s="19" t="n"/>
      <c r="N121" s="18" t="n"/>
      <c r="O121" s="8">
        <f>IF(OR(C121="",E121="",L121=""),"",IF(L121="Percentual informado",IF(M121="","",M121),IF(L121="Valor fixo","",IFERROR(IF(E121="Serviço",VLOOKUP(C121,'Profissionais'!$A$5:$E$104,4,FALSE),VLOOKUP(C121,'Profissionais'!$A$5:$E$104,5,FALSE)),""))))</f>
        <v/>
      </c>
      <c r="P121" s="5">
        <f>IF(OR(J121="",L121=""),"",IF(L121="Valor fixo",IF(N121="","",N121),IF(O121="","",IFERROR(J121*O121,""))))</f>
        <v/>
      </c>
      <c r="Q121" s="5">
        <f>IF(P121="","",IF(K121="Concluído",P121,IF(K121="Cancelado",0,"")))</f>
        <v/>
      </c>
      <c r="R121" s="20">
        <f>IF(A121="","",IF(COUNTIF($A$5:$A$124,A121)&gt;1,"Conferir ID duplicado",IF(D121="","Conferir cadastro do profissional",IF(IFERROR(VLOOKUP(C121,'Profissionais'!$A$5:$E$104,3,FALSE),"")&lt;&gt;"Ativo","Conferir situação profissional",IF(OR(B121="",E121="",F121="",G121="",H121="",K121="",L121=""),"Conferir campos obrigatórios",IF(AND(L121="Percentual informado",M121=""),"Conferir taxa informada",IF(AND(L121="Valor fixo",N121=""),"Conferir valor fixo",IF(AND(L121&lt;&gt;"Valor fixo",O121=""),"Conferir taxa aplicável",IF(K121="Pendente","Aguardar conclusão",IF(K121="Cancelado","Registro cancelado","Pronto para conferência"))))))))))</f>
        <v/>
      </c>
    </row>
    <row r="122">
      <c r="A122" s="14" t="n"/>
      <c r="B122" s="15" t="n"/>
      <c r="C122" s="14" t="n"/>
      <c r="D122" s="11">
        <f>IF(C122="","",IFERROR(VLOOKUP(C122,'Profissionais'!$A$5:$E$104,2,FALSE),""))</f>
        <v/>
      </c>
      <c r="E122" s="16" t="n"/>
      <c r="F122" s="14" t="n"/>
      <c r="G122" s="17" t="n"/>
      <c r="H122" s="18" t="n"/>
      <c r="I122" s="18" t="n"/>
      <c r="J122" s="7">
        <f>IF(OR(A122="",G122="",H122=""),"",IFERROR(MAX(0,G122*H122-IF(I122="",0,I122)),""))</f>
        <v/>
      </c>
      <c r="K122" s="16" t="n"/>
      <c r="L122" s="16" t="n"/>
      <c r="M122" s="19" t="n"/>
      <c r="N122" s="18" t="n"/>
      <c r="O122" s="12">
        <f>IF(OR(C122="",E122="",L122=""),"",IF(L122="Percentual informado",IF(M122="","",M122),IF(L122="Valor fixo","",IFERROR(IF(E122="Serviço",VLOOKUP(C122,'Profissionais'!$A$5:$E$104,4,FALSE),VLOOKUP(C122,'Profissionais'!$A$5:$E$104,5,FALSE)),""))))</f>
        <v/>
      </c>
      <c r="P122" s="7">
        <f>IF(OR(J122="",L122=""),"",IF(L122="Valor fixo",IF(N122="","",N122),IF(O122="","",IFERROR(J122*O122,""))))</f>
        <v/>
      </c>
      <c r="Q122" s="7">
        <f>IF(P122="","",IF(K122="Concluído",P122,IF(K122="Cancelado",0,"")))</f>
        <v/>
      </c>
      <c r="R122" s="21">
        <f>IF(A122="","",IF(COUNTIF($A$5:$A$124,A122)&gt;1,"Conferir ID duplicado",IF(D122="","Conferir cadastro do profissional",IF(IFERROR(VLOOKUP(C122,'Profissionais'!$A$5:$E$104,3,FALSE),"")&lt;&gt;"Ativo","Conferir situação profissional",IF(OR(B122="",E122="",F122="",G122="",H122="",K122="",L122=""),"Conferir campos obrigatórios",IF(AND(L122="Percentual informado",M122=""),"Conferir taxa informada",IF(AND(L122="Valor fixo",N122=""),"Conferir valor fixo",IF(AND(L122&lt;&gt;"Valor fixo",O122=""),"Conferir taxa aplicável",IF(K122="Pendente","Aguardar conclusão",IF(K122="Cancelado","Registro cancelado","Pronto para conferência"))))))))))</f>
        <v/>
      </c>
    </row>
    <row r="123">
      <c r="A123" s="14" t="n"/>
      <c r="B123" s="15" t="n"/>
      <c r="C123" s="14" t="n"/>
      <c r="D123" s="13">
        <f>IF(C123="","",IFERROR(VLOOKUP(C123,'Profissionais'!$A$5:$E$104,2,FALSE),""))</f>
        <v/>
      </c>
      <c r="E123" s="16" t="n"/>
      <c r="F123" s="14" t="n"/>
      <c r="G123" s="17" t="n"/>
      <c r="H123" s="18" t="n"/>
      <c r="I123" s="18" t="n"/>
      <c r="J123" s="5">
        <f>IF(OR(A123="",G123="",H123=""),"",IFERROR(MAX(0,G123*H123-IF(I123="",0,I123)),""))</f>
        <v/>
      </c>
      <c r="K123" s="16" t="n"/>
      <c r="L123" s="16" t="n"/>
      <c r="M123" s="19" t="n"/>
      <c r="N123" s="18" t="n"/>
      <c r="O123" s="8">
        <f>IF(OR(C123="",E123="",L123=""),"",IF(L123="Percentual informado",IF(M123="","",M123),IF(L123="Valor fixo","",IFERROR(IF(E123="Serviço",VLOOKUP(C123,'Profissionais'!$A$5:$E$104,4,FALSE),VLOOKUP(C123,'Profissionais'!$A$5:$E$104,5,FALSE)),""))))</f>
        <v/>
      </c>
      <c r="P123" s="5">
        <f>IF(OR(J123="",L123=""),"",IF(L123="Valor fixo",IF(N123="","",N123),IF(O123="","",IFERROR(J123*O123,""))))</f>
        <v/>
      </c>
      <c r="Q123" s="5">
        <f>IF(P123="","",IF(K123="Concluído",P123,IF(K123="Cancelado",0,"")))</f>
        <v/>
      </c>
      <c r="R123" s="20">
        <f>IF(A123="","",IF(COUNTIF($A$5:$A$124,A123)&gt;1,"Conferir ID duplicado",IF(D123="","Conferir cadastro do profissional",IF(IFERROR(VLOOKUP(C123,'Profissionais'!$A$5:$E$104,3,FALSE),"")&lt;&gt;"Ativo","Conferir situação profissional",IF(OR(B123="",E123="",F123="",G123="",H123="",K123="",L123=""),"Conferir campos obrigatórios",IF(AND(L123="Percentual informado",M123=""),"Conferir taxa informada",IF(AND(L123="Valor fixo",N123=""),"Conferir valor fixo",IF(AND(L123&lt;&gt;"Valor fixo",O123=""),"Conferir taxa aplicável",IF(K123="Pendente","Aguardar conclusão",IF(K123="Cancelado","Registro cancelado","Pronto para conferência"))))))))))</f>
        <v/>
      </c>
    </row>
    <row r="124">
      <c r="A124" s="14" t="n"/>
      <c r="B124" s="15" t="n"/>
      <c r="C124" s="14" t="n"/>
      <c r="D124" s="11">
        <f>IF(C124="","",IFERROR(VLOOKUP(C124,'Profissionais'!$A$5:$E$104,2,FALSE),""))</f>
        <v/>
      </c>
      <c r="E124" s="16" t="n"/>
      <c r="F124" s="14" t="n"/>
      <c r="G124" s="17" t="n"/>
      <c r="H124" s="18" t="n"/>
      <c r="I124" s="18" t="n"/>
      <c r="J124" s="7">
        <f>IF(OR(A124="",G124="",H124=""),"",IFERROR(MAX(0,G124*H124-IF(I124="",0,I124)),""))</f>
        <v/>
      </c>
      <c r="K124" s="16" t="n"/>
      <c r="L124" s="16" t="n"/>
      <c r="M124" s="19" t="n"/>
      <c r="N124" s="18" t="n"/>
      <c r="O124" s="12">
        <f>IF(OR(C124="",E124="",L124=""),"",IF(L124="Percentual informado",IF(M124="","",M124),IF(L124="Valor fixo","",IFERROR(IF(E124="Serviço",VLOOKUP(C124,'Profissionais'!$A$5:$E$104,4,FALSE),VLOOKUP(C124,'Profissionais'!$A$5:$E$104,5,FALSE)),""))))</f>
        <v/>
      </c>
      <c r="P124" s="7">
        <f>IF(OR(J124="",L124=""),"",IF(L124="Valor fixo",IF(N124="","",N124),IF(O124="","",IFERROR(J124*O124,""))))</f>
        <v/>
      </c>
      <c r="Q124" s="7">
        <f>IF(P124="","",IF(K124="Concluído",P124,IF(K124="Cancelado",0,"")))</f>
        <v/>
      </c>
      <c r="R124" s="21">
        <f>IF(A124="","",IF(COUNTIF($A$5:$A$124,A124)&gt;1,"Conferir ID duplicado",IF(D124="","Conferir cadastro do profissional",IF(IFERROR(VLOOKUP(C124,'Profissionais'!$A$5:$E$104,3,FALSE),"")&lt;&gt;"Ativo","Conferir situação profissional",IF(OR(B124="",E124="",F124="",G124="",H124="",K124="",L124=""),"Conferir campos obrigatórios",IF(AND(L124="Percentual informado",M124=""),"Conferir taxa informada",IF(AND(L124="Valor fixo",N124=""),"Conferir valor fixo",IF(AND(L124&lt;&gt;"Valor fixo",O124=""),"Conferir taxa aplicável",IF(K124="Pendente","Aguardar conclusão",IF(K124="Cancelado","Registro cancelado","Pronto para conferência"))))))))))</f>
        <v/>
      </c>
    </row>
  </sheetData>
  <autoFilter ref="A4:R124"/>
  <mergeCells count="1">
    <mergeCell ref="A1:R1"/>
  </mergeCells>
  <conditionalFormatting sqref="R5:R124">
    <cfRule type="expression" priority="1" dxfId="1">
      <formula>LEFT($R5,8)="Conferir"</formula>
    </cfRule>
  </conditionalFormatting>
  <conditionalFormatting sqref="Q5:Q124">
    <cfRule type="expression" priority="2" dxfId="0">
      <formula>$Q5&gt;0</formula>
    </cfRule>
  </conditionalFormatting>
  <dataValidations count="8">
    <dataValidation sqref="E5:E124" showDropDown="0" showInputMessage="0" showErrorMessage="0" allowBlank="0" errorTitle="Categoria inválida" error="Escolha uma categoria disponível na lista." type="list">
      <formula1>$T$5:$T$6</formula1>
    </dataValidation>
    <dataValidation sqref="K5:K124" showDropDown="0" showInputMessage="0" showErrorMessage="0" allowBlank="0" errorTitle="Status inválido" error="Escolha um status disponível na lista." type="list">
      <formula1>$U$5:$U$7</formula1>
    </dataValidation>
    <dataValidation sqref="L5:L124" showDropDown="0" showInputMessage="0" showErrorMessage="0" allowBlank="0" errorTitle="Regra inválida" error="Escolha uma regra de comissão disponível na lista." type="list">
      <formula1>$V$5:$V$7</formula1>
    </dataValidation>
    <dataValidation sqref="B5:B124" showDropDown="0" showInputMessage="0" showErrorMessage="0" allowBlank="0" errorTitle="Data fora do período" error="Informe uma data dentro do período definido em Parâmetros." type="date" operator="between">
      <formula1>$W$5</formula1>
      <formula2>$W$6</formula2>
    </dataValidation>
    <dataValidation sqref="G5:G124" showDropDown="0" showInputMessage="0" showErrorMessage="0" allowBlank="0" errorTitle="Quantidade inválida" error="Informe uma quantidade inteira positiva dentro do limite." type="whole" operator="between">
      <formula1>1</formula1>
      <formula2>$W$7</formula2>
    </dataValidation>
    <dataValidation sqref="H5:H124 N5:N124" showDropDown="0" showInputMessage="0" showErrorMessage="0" allowBlank="0" errorTitle="Valor inválido" error="Informe um valor não negativo dentro do limite." type="decimal" operator="between">
      <formula1>0</formula1>
      <formula2>$W$8</formula2>
    </dataValidation>
    <dataValidation sqref="I5:I124" showDropDown="0" showInputMessage="0" showErrorMessage="0" allowBlank="0" errorTitle="Desconto inválido" error="O desconto não pode ser negativo nem superar o valor bruto." type="custom">
      <formula1>OR(I5="",AND(ISNUMBER(I5),I5&gt;=0,I5&lt;=G5*H5))</formula1>
    </dataValidation>
    <dataValidation sqref="M5:M124" showDropDown="0" showInputMessage="0" showErrorMessage="0" allowBlank="0" errorTitle="Taxa inválida" error="Informe uma taxa entre zero e o limite definido em Parâmetros." type="decimal" operator="between">
      <formula1>0</formula1>
      <formula2>$W$9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B63D5C"/>
    <outlinePr summaryBelow="1" summaryRight="1"/>
    <pageSetUpPr/>
  </sheetPr>
  <dimension ref="A1:H104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28" customWidth="1" min="2" max="2"/>
    <col width="14" customWidth="1" min="3" max="3"/>
    <col width="19" customWidth="1" min="4" max="4"/>
    <col width="19" customWidth="1" min="5" max="5"/>
    <col width="3" customWidth="1" min="6" max="6"/>
    <col hidden="1" width="13" customWidth="1" min="7" max="7"/>
    <col hidden="1" width="13" customWidth="1" min="8" max="8"/>
  </cols>
  <sheetData>
    <row r="1" ht="28" customHeight="1">
      <c r="A1" s="1" t="inlineStr">
        <is>
          <t>Cadastro de profissionais fictícios e taxas padrão</t>
        </is>
      </c>
      <c r="B1" s="24" t="n"/>
      <c r="C1" s="24" t="n"/>
      <c r="D1" s="24" t="n"/>
      <c r="E1" s="25" t="n"/>
    </row>
    <row r="2">
      <c r="A2" s="2" t="inlineStr">
        <is>
          <t>Células rosa são editáveis. Use códigos únicos e revise as taxas antes do cálculo.</t>
        </is>
      </c>
    </row>
    <row r="3"/>
    <row r="4" ht="30" customHeight="1">
      <c r="A4" s="3" t="inlineStr">
        <is>
          <t>Código</t>
        </is>
      </c>
      <c r="B4" s="3" t="inlineStr">
        <is>
          <t>Profissional fictício</t>
        </is>
      </c>
      <c r="C4" s="3" t="inlineStr">
        <is>
          <t>Situação</t>
        </is>
      </c>
      <c r="D4" s="3" t="inlineStr">
        <is>
          <t>Comissão serviço</t>
        </is>
      </c>
      <c r="E4" s="3" t="inlineStr">
        <is>
          <t>Comissão produto</t>
        </is>
      </c>
    </row>
    <row r="5">
      <c r="A5" s="14" t="inlineStr">
        <is>
          <t>PF-001</t>
        </is>
      </c>
      <c r="B5" s="14" t="inlineStr">
        <is>
          <t>Profissional Aurora</t>
        </is>
      </c>
      <c r="C5" s="16" t="inlineStr">
        <is>
          <t>Ativo</t>
        </is>
      </c>
      <c r="D5" s="19" t="n">
        <v>0.4</v>
      </c>
      <c r="E5" s="19" t="n">
        <v>0.12</v>
      </c>
      <c r="G5">
        <f>'Parâmetros'!$D$5</f>
        <v/>
      </c>
      <c r="H5">
        <f>'Parâmetros'!$G$9</f>
        <v/>
      </c>
    </row>
    <row r="6">
      <c r="A6" s="14" t="inlineStr">
        <is>
          <t>PF-002</t>
        </is>
      </c>
      <c r="B6" s="14" t="inlineStr">
        <is>
          <t>Profissional Brisa</t>
        </is>
      </c>
      <c r="C6" s="16" t="inlineStr">
        <is>
          <t>Ativo</t>
        </is>
      </c>
      <c r="D6" s="19" t="n">
        <v>0.45</v>
      </c>
      <c r="E6" s="19" t="n">
        <v>0.15</v>
      </c>
      <c r="G6">
        <f>'Parâmetros'!$D$6</f>
        <v/>
      </c>
    </row>
    <row r="7">
      <c r="A7" s="14" t="inlineStr">
        <is>
          <t>PF-003</t>
        </is>
      </c>
      <c r="B7" s="14" t="inlineStr">
        <is>
          <t>Profissional Coral</t>
        </is>
      </c>
      <c r="C7" s="16" t="inlineStr">
        <is>
          <t>Ativo</t>
        </is>
      </c>
      <c r="D7" s="19" t="n">
        <v>0.35</v>
      </c>
      <c r="E7" s="19" t="n">
        <v>0.1</v>
      </c>
    </row>
    <row r="8">
      <c r="A8" s="14" t="inlineStr">
        <is>
          <t>PF-004</t>
        </is>
      </c>
      <c r="B8" s="14" t="inlineStr">
        <is>
          <t>Profissional Dália</t>
        </is>
      </c>
      <c r="C8" s="16" t="inlineStr">
        <is>
          <t>Ativo</t>
        </is>
      </c>
      <c r="D8" s="19" t="n">
        <v>0.5</v>
      </c>
      <c r="E8" s="19" t="n">
        <v>0.18</v>
      </c>
    </row>
    <row r="9">
      <c r="A9" s="14" t="inlineStr">
        <is>
          <t>PF-005</t>
        </is>
      </c>
      <c r="B9" s="14" t="inlineStr">
        <is>
          <t>Profissional Estrela</t>
        </is>
      </c>
      <c r="C9" s="16" t="inlineStr">
        <is>
          <t>Ativo</t>
        </is>
      </c>
      <c r="D9" s="19" t="n">
        <v>0.4</v>
      </c>
      <c r="E9" s="19" t="n">
        <v>0.12</v>
      </c>
    </row>
    <row r="10">
      <c r="A10" s="14" t="inlineStr">
        <is>
          <t>PF-006</t>
        </is>
      </c>
      <c r="B10" s="14" t="inlineStr">
        <is>
          <t>Profissional Flor</t>
        </is>
      </c>
      <c r="C10" s="16" t="inlineStr">
        <is>
          <t>Ativo</t>
        </is>
      </c>
      <c r="D10" s="19" t="n">
        <v>0.42</v>
      </c>
      <c r="E10" s="19" t="n">
        <v>0.14</v>
      </c>
    </row>
    <row r="11">
      <c r="A11" s="14" t="inlineStr">
        <is>
          <t>PF-007</t>
        </is>
      </c>
      <c r="B11" s="14" t="inlineStr">
        <is>
          <t>Profissional Girassol</t>
        </is>
      </c>
      <c r="C11" s="16" t="inlineStr">
        <is>
          <t>Ativo</t>
        </is>
      </c>
      <c r="D11" s="19" t="n">
        <v>0.38</v>
      </c>
      <c r="E11" s="19" t="n">
        <v>0.1</v>
      </c>
    </row>
    <row r="12">
      <c r="A12" s="14" t="inlineStr">
        <is>
          <t>PF-008</t>
        </is>
      </c>
      <c r="B12" s="14" t="inlineStr">
        <is>
          <t>Profissional Horizonte</t>
        </is>
      </c>
      <c r="C12" s="16" t="inlineStr">
        <is>
          <t>Ativo</t>
        </is>
      </c>
      <c r="D12" s="19" t="n">
        <v>0.46</v>
      </c>
      <c r="E12" s="19" t="n">
        <v>0.16</v>
      </c>
    </row>
    <row r="13">
      <c r="A13" s="14" t="n"/>
      <c r="B13" s="14" t="n"/>
      <c r="C13" s="16" t="n"/>
      <c r="D13" s="19" t="n"/>
      <c r="E13" s="19" t="n"/>
    </row>
    <row r="14">
      <c r="A14" s="14" t="n"/>
      <c r="B14" s="14" t="n"/>
      <c r="C14" s="16" t="n"/>
      <c r="D14" s="19" t="n"/>
      <c r="E14" s="19" t="n"/>
    </row>
    <row r="15">
      <c r="A15" s="14" t="n"/>
      <c r="B15" s="14" t="n"/>
      <c r="C15" s="16" t="n"/>
      <c r="D15" s="19" t="n"/>
      <c r="E15" s="19" t="n"/>
    </row>
    <row r="16">
      <c r="A16" s="14" t="n"/>
      <c r="B16" s="14" t="n"/>
      <c r="C16" s="16" t="n"/>
      <c r="D16" s="19" t="n"/>
      <c r="E16" s="19" t="n"/>
    </row>
    <row r="17">
      <c r="A17" s="14" t="n"/>
      <c r="B17" s="14" t="n"/>
      <c r="C17" s="16" t="n"/>
      <c r="D17" s="19" t="n"/>
      <c r="E17" s="19" t="n"/>
    </row>
    <row r="18">
      <c r="A18" s="14" t="n"/>
      <c r="B18" s="14" t="n"/>
      <c r="C18" s="16" t="n"/>
      <c r="D18" s="19" t="n"/>
      <c r="E18" s="19" t="n"/>
    </row>
    <row r="19">
      <c r="A19" s="14" t="n"/>
      <c r="B19" s="14" t="n"/>
      <c r="C19" s="16" t="n"/>
      <c r="D19" s="19" t="n"/>
      <c r="E19" s="19" t="n"/>
    </row>
    <row r="20">
      <c r="A20" s="14" t="n"/>
      <c r="B20" s="14" t="n"/>
      <c r="C20" s="16" t="n"/>
      <c r="D20" s="19" t="n"/>
      <c r="E20" s="19" t="n"/>
    </row>
    <row r="21">
      <c r="A21" s="14" t="n"/>
      <c r="B21" s="14" t="n"/>
      <c r="C21" s="16" t="n"/>
      <c r="D21" s="19" t="n"/>
      <c r="E21" s="19" t="n"/>
    </row>
    <row r="22">
      <c r="A22" s="14" t="n"/>
      <c r="B22" s="14" t="n"/>
      <c r="C22" s="16" t="n"/>
      <c r="D22" s="19" t="n"/>
      <c r="E22" s="19" t="n"/>
    </row>
    <row r="23">
      <c r="A23" s="14" t="n"/>
      <c r="B23" s="14" t="n"/>
      <c r="C23" s="16" t="n"/>
      <c r="D23" s="19" t="n"/>
      <c r="E23" s="19" t="n"/>
    </row>
    <row r="24">
      <c r="A24" s="14" t="n"/>
      <c r="B24" s="14" t="n"/>
      <c r="C24" s="16" t="n"/>
      <c r="D24" s="19" t="n"/>
      <c r="E24" s="19" t="n"/>
    </row>
    <row r="25">
      <c r="A25" s="14" t="n"/>
      <c r="B25" s="14" t="n"/>
      <c r="C25" s="16" t="n"/>
      <c r="D25" s="19" t="n"/>
      <c r="E25" s="19" t="n"/>
    </row>
    <row r="26">
      <c r="A26" s="14" t="n"/>
      <c r="B26" s="14" t="n"/>
      <c r="C26" s="16" t="n"/>
      <c r="D26" s="19" t="n"/>
      <c r="E26" s="19" t="n"/>
    </row>
    <row r="27">
      <c r="A27" s="14" t="n"/>
      <c r="B27" s="14" t="n"/>
      <c r="C27" s="16" t="n"/>
      <c r="D27" s="19" t="n"/>
      <c r="E27" s="19" t="n"/>
    </row>
    <row r="28">
      <c r="A28" s="14" t="n"/>
      <c r="B28" s="14" t="n"/>
      <c r="C28" s="16" t="n"/>
      <c r="D28" s="19" t="n"/>
      <c r="E28" s="19" t="n"/>
    </row>
    <row r="29">
      <c r="A29" s="14" t="n"/>
      <c r="B29" s="14" t="n"/>
      <c r="C29" s="16" t="n"/>
      <c r="D29" s="19" t="n"/>
      <c r="E29" s="19" t="n"/>
    </row>
    <row r="30">
      <c r="A30" s="14" t="n"/>
      <c r="B30" s="14" t="n"/>
      <c r="C30" s="16" t="n"/>
      <c r="D30" s="19" t="n"/>
      <c r="E30" s="19" t="n"/>
    </row>
    <row r="31">
      <c r="A31" s="14" t="n"/>
      <c r="B31" s="14" t="n"/>
      <c r="C31" s="16" t="n"/>
      <c r="D31" s="19" t="n"/>
      <c r="E31" s="19" t="n"/>
    </row>
    <row r="32">
      <c r="A32" s="14" t="n"/>
      <c r="B32" s="14" t="n"/>
      <c r="C32" s="16" t="n"/>
      <c r="D32" s="19" t="n"/>
      <c r="E32" s="19" t="n"/>
    </row>
    <row r="33">
      <c r="A33" s="14" t="n"/>
      <c r="B33" s="14" t="n"/>
      <c r="C33" s="16" t="n"/>
      <c r="D33" s="19" t="n"/>
      <c r="E33" s="19" t="n"/>
    </row>
    <row r="34">
      <c r="A34" s="14" t="n"/>
      <c r="B34" s="14" t="n"/>
      <c r="C34" s="16" t="n"/>
      <c r="D34" s="19" t="n"/>
      <c r="E34" s="19" t="n"/>
    </row>
    <row r="35">
      <c r="A35" s="14" t="n"/>
      <c r="B35" s="14" t="n"/>
      <c r="C35" s="16" t="n"/>
      <c r="D35" s="19" t="n"/>
      <c r="E35" s="19" t="n"/>
    </row>
    <row r="36">
      <c r="A36" s="14" t="n"/>
      <c r="B36" s="14" t="n"/>
      <c r="C36" s="16" t="n"/>
      <c r="D36" s="19" t="n"/>
      <c r="E36" s="19" t="n"/>
    </row>
    <row r="37">
      <c r="A37" s="14" t="n"/>
      <c r="B37" s="14" t="n"/>
      <c r="C37" s="16" t="n"/>
      <c r="D37" s="19" t="n"/>
      <c r="E37" s="19" t="n"/>
    </row>
    <row r="38">
      <c r="A38" s="14" t="n"/>
      <c r="B38" s="14" t="n"/>
      <c r="C38" s="16" t="n"/>
      <c r="D38" s="19" t="n"/>
      <c r="E38" s="19" t="n"/>
    </row>
    <row r="39">
      <c r="A39" s="14" t="n"/>
      <c r="B39" s="14" t="n"/>
      <c r="C39" s="16" t="n"/>
      <c r="D39" s="19" t="n"/>
      <c r="E39" s="19" t="n"/>
    </row>
    <row r="40">
      <c r="A40" s="14" t="n"/>
      <c r="B40" s="14" t="n"/>
      <c r="C40" s="16" t="n"/>
      <c r="D40" s="19" t="n"/>
      <c r="E40" s="19" t="n"/>
    </row>
    <row r="41">
      <c r="A41" s="14" t="n"/>
      <c r="B41" s="14" t="n"/>
      <c r="C41" s="16" t="n"/>
      <c r="D41" s="19" t="n"/>
      <c r="E41" s="19" t="n"/>
    </row>
    <row r="42">
      <c r="A42" s="14" t="n"/>
      <c r="B42" s="14" t="n"/>
      <c r="C42" s="16" t="n"/>
      <c r="D42" s="19" t="n"/>
      <c r="E42" s="19" t="n"/>
    </row>
    <row r="43">
      <c r="A43" s="14" t="n"/>
      <c r="B43" s="14" t="n"/>
      <c r="C43" s="16" t="n"/>
      <c r="D43" s="19" t="n"/>
      <c r="E43" s="19" t="n"/>
    </row>
    <row r="44">
      <c r="A44" s="14" t="n"/>
      <c r="B44" s="14" t="n"/>
      <c r="C44" s="16" t="n"/>
      <c r="D44" s="19" t="n"/>
      <c r="E44" s="19" t="n"/>
    </row>
    <row r="45">
      <c r="A45" s="14" t="n"/>
      <c r="B45" s="14" t="n"/>
      <c r="C45" s="16" t="n"/>
      <c r="D45" s="19" t="n"/>
      <c r="E45" s="19" t="n"/>
    </row>
    <row r="46">
      <c r="A46" s="14" t="n"/>
      <c r="B46" s="14" t="n"/>
      <c r="C46" s="16" t="n"/>
      <c r="D46" s="19" t="n"/>
      <c r="E46" s="19" t="n"/>
    </row>
    <row r="47">
      <c r="A47" s="14" t="n"/>
      <c r="B47" s="14" t="n"/>
      <c r="C47" s="16" t="n"/>
      <c r="D47" s="19" t="n"/>
      <c r="E47" s="19" t="n"/>
    </row>
    <row r="48">
      <c r="A48" s="14" t="n"/>
      <c r="B48" s="14" t="n"/>
      <c r="C48" s="16" t="n"/>
      <c r="D48" s="19" t="n"/>
      <c r="E48" s="19" t="n"/>
    </row>
    <row r="49">
      <c r="A49" s="14" t="n"/>
      <c r="B49" s="14" t="n"/>
      <c r="C49" s="16" t="n"/>
      <c r="D49" s="19" t="n"/>
      <c r="E49" s="19" t="n"/>
    </row>
    <row r="50">
      <c r="A50" s="14" t="n"/>
      <c r="B50" s="14" t="n"/>
      <c r="C50" s="16" t="n"/>
      <c r="D50" s="19" t="n"/>
      <c r="E50" s="19" t="n"/>
    </row>
    <row r="51">
      <c r="A51" s="14" t="n"/>
      <c r="B51" s="14" t="n"/>
      <c r="C51" s="16" t="n"/>
      <c r="D51" s="19" t="n"/>
      <c r="E51" s="19" t="n"/>
    </row>
    <row r="52">
      <c r="A52" s="14" t="n"/>
      <c r="B52" s="14" t="n"/>
      <c r="C52" s="16" t="n"/>
      <c r="D52" s="19" t="n"/>
      <c r="E52" s="19" t="n"/>
    </row>
    <row r="53">
      <c r="A53" s="14" t="n"/>
      <c r="B53" s="14" t="n"/>
      <c r="C53" s="16" t="n"/>
      <c r="D53" s="19" t="n"/>
      <c r="E53" s="19" t="n"/>
    </row>
    <row r="54">
      <c r="A54" s="14" t="n"/>
      <c r="B54" s="14" t="n"/>
      <c r="C54" s="16" t="n"/>
      <c r="D54" s="19" t="n"/>
      <c r="E54" s="19" t="n"/>
    </row>
    <row r="55">
      <c r="A55" s="14" t="n"/>
      <c r="B55" s="14" t="n"/>
      <c r="C55" s="16" t="n"/>
      <c r="D55" s="19" t="n"/>
      <c r="E55" s="19" t="n"/>
    </row>
    <row r="56">
      <c r="A56" s="14" t="n"/>
      <c r="B56" s="14" t="n"/>
      <c r="C56" s="16" t="n"/>
      <c r="D56" s="19" t="n"/>
      <c r="E56" s="19" t="n"/>
    </row>
    <row r="57">
      <c r="A57" s="14" t="n"/>
      <c r="B57" s="14" t="n"/>
      <c r="C57" s="16" t="n"/>
      <c r="D57" s="19" t="n"/>
      <c r="E57" s="19" t="n"/>
    </row>
    <row r="58">
      <c r="A58" s="14" t="n"/>
      <c r="B58" s="14" t="n"/>
      <c r="C58" s="16" t="n"/>
      <c r="D58" s="19" t="n"/>
      <c r="E58" s="19" t="n"/>
    </row>
    <row r="59">
      <c r="A59" s="14" t="n"/>
      <c r="B59" s="14" t="n"/>
      <c r="C59" s="16" t="n"/>
      <c r="D59" s="19" t="n"/>
      <c r="E59" s="19" t="n"/>
    </row>
    <row r="60">
      <c r="A60" s="14" t="n"/>
      <c r="B60" s="14" t="n"/>
      <c r="C60" s="16" t="n"/>
      <c r="D60" s="19" t="n"/>
      <c r="E60" s="19" t="n"/>
    </row>
    <row r="61">
      <c r="A61" s="14" t="n"/>
      <c r="B61" s="14" t="n"/>
      <c r="C61" s="16" t="n"/>
      <c r="D61" s="19" t="n"/>
      <c r="E61" s="19" t="n"/>
    </row>
    <row r="62">
      <c r="A62" s="14" t="n"/>
      <c r="B62" s="14" t="n"/>
      <c r="C62" s="16" t="n"/>
      <c r="D62" s="19" t="n"/>
      <c r="E62" s="19" t="n"/>
    </row>
    <row r="63">
      <c r="A63" s="14" t="n"/>
      <c r="B63" s="14" t="n"/>
      <c r="C63" s="16" t="n"/>
      <c r="D63" s="19" t="n"/>
      <c r="E63" s="19" t="n"/>
    </row>
    <row r="64">
      <c r="A64" s="14" t="n"/>
      <c r="B64" s="14" t="n"/>
      <c r="C64" s="16" t="n"/>
      <c r="D64" s="19" t="n"/>
      <c r="E64" s="19" t="n"/>
    </row>
    <row r="65">
      <c r="A65" s="14" t="n"/>
      <c r="B65" s="14" t="n"/>
      <c r="C65" s="16" t="n"/>
      <c r="D65" s="19" t="n"/>
      <c r="E65" s="19" t="n"/>
    </row>
    <row r="66">
      <c r="A66" s="14" t="n"/>
      <c r="B66" s="14" t="n"/>
      <c r="C66" s="16" t="n"/>
      <c r="D66" s="19" t="n"/>
      <c r="E66" s="19" t="n"/>
    </row>
    <row r="67">
      <c r="A67" s="14" t="n"/>
      <c r="B67" s="14" t="n"/>
      <c r="C67" s="16" t="n"/>
      <c r="D67" s="19" t="n"/>
      <c r="E67" s="19" t="n"/>
    </row>
    <row r="68">
      <c r="A68" s="14" t="n"/>
      <c r="B68" s="14" t="n"/>
      <c r="C68" s="16" t="n"/>
      <c r="D68" s="19" t="n"/>
      <c r="E68" s="19" t="n"/>
    </row>
    <row r="69">
      <c r="A69" s="14" t="n"/>
      <c r="B69" s="14" t="n"/>
      <c r="C69" s="16" t="n"/>
      <c r="D69" s="19" t="n"/>
      <c r="E69" s="19" t="n"/>
    </row>
    <row r="70">
      <c r="A70" s="14" t="n"/>
      <c r="B70" s="14" t="n"/>
      <c r="C70" s="16" t="n"/>
      <c r="D70" s="19" t="n"/>
      <c r="E70" s="19" t="n"/>
    </row>
    <row r="71">
      <c r="A71" s="14" t="n"/>
      <c r="B71" s="14" t="n"/>
      <c r="C71" s="16" t="n"/>
      <c r="D71" s="19" t="n"/>
      <c r="E71" s="19" t="n"/>
    </row>
    <row r="72">
      <c r="A72" s="14" t="n"/>
      <c r="B72" s="14" t="n"/>
      <c r="C72" s="16" t="n"/>
      <c r="D72" s="19" t="n"/>
      <c r="E72" s="19" t="n"/>
    </row>
    <row r="73">
      <c r="A73" s="14" t="n"/>
      <c r="B73" s="14" t="n"/>
      <c r="C73" s="16" t="n"/>
      <c r="D73" s="19" t="n"/>
      <c r="E73" s="19" t="n"/>
    </row>
    <row r="74">
      <c r="A74" s="14" t="n"/>
      <c r="B74" s="14" t="n"/>
      <c r="C74" s="16" t="n"/>
      <c r="D74" s="19" t="n"/>
      <c r="E74" s="19" t="n"/>
    </row>
    <row r="75">
      <c r="A75" s="14" t="n"/>
      <c r="B75" s="14" t="n"/>
      <c r="C75" s="16" t="n"/>
      <c r="D75" s="19" t="n"/>
      <c r="E75" s="19" t="n"/>
    </row>
    <row r="76">
      <c r="A76" s="14" t="n"/>
      <c r="B76" s="14" t="n"/>
      <c r="C76" s="16" t="n"/>
      <c r="D76" s="19" t="n"/>
      <c r="E76" s="19" t="n"/>
    </row>
    <row r="77">
      <c r="A77" s="14" t="n"/>
      <c r="B77" s="14" t="n"/>
      <c r="C77" s="16" t="n"/>
      <c r="D77" s="19" t="n"/>
      <c r="E77" s="19" t="n"/>
    </row>
    <row r="78">
      <c r="A78" s="14" t="n"/>
      <c r="B78" s="14" t="n"/>
      <c r="C78" s="16" t="n"/>
      <c r="D78" s="19" t="n"/>
      <c r="E78" s="19" t="n"/>
    </row>
    <row r="79">
      <c r="A79" s="14" t="n"/>
      <c r="B79" s="14" t="n"/>
      <c r="C79" s="16" t="n"/>
      <c r="D79" s="19" t="n"/>
      <c r="E79" s="19" t="n"/>
    </row>
    <row r="80">
      <c r="A80" s="14" t="n"/>
      <c r="B80" s="14" t="n"/>
      <c r="C80" s="16" t="n"/>
      <c r="D80" s="19" t="n"/>
      <c r="E80" s="19" t="n"/>
    </row>
    <row r="81">
      <c r="A81" s="14" t="n"/>
      <c r="B81" s="14" t="n"/>
      <c r="C81" s="16" t="n"/>
      <c r="D81" s="19" t="n"/>
      <c r="E81" s="19" t="n"/>
    </row>
    <row r="82">
      <c r="A82" s="14" t="n"/>
      <c r="B82" s="14" t="n"/>
      <c r="C82" s="16" t="n"/>
      <c r="D82" s="19" t="n"/>
      <c r="E82" s="19" t="n"/>
    </row>
    <row r="83">
      <c r="A83" s="14" t="n"/>
      <c r="B83" s="14" t="n"/>
      <c r="C83" s="16" t="n"/>
      <c r="D83" s="19" t="n"/>
      <c r="E83" s="19" t="n"/>
    </row>
    <row r="84">
      <c r="A84" s="14" t="n"/>
      <c r="B84" s="14" t="n"/>
      <c r="C84" s="16" t="n"/>
      <c r="D84" s="19" t="n"/>
      <c r="E84" s="19" t="n"/>
    </row>
    <row r="85">
      <c r="A85" s="14" t="n"/>
      <c r="B85" s="14" t="n"/>
      <c r="C85" s="16" t="n"/>
      <c r="D85" s="19" t="n"/>
      <c r="E85" s="19" t="n"/>
    </row>
    <row r="86">
      <c r="A86" s="14" t="n"/>
      <c r="B86" s="14" t="n"/>
      <c r="C86" s="16" t="n"/>
      <c r="D86" s="19" t="n"/>
      <c r="E86" s="19" t="n"/>
    </row>
    <row r="87">
      <c r="A87" s="14" t="n"/>
      <c r="B87" s="14" t="n"/>
      <c r="C87" s="16" t="n"/>
      <c r="D87" s="19" t="n"/>
      <c r="E87" s="19" t="n"/>
    </row>
    <row r="88">
      <c r="A88" s="14" t="n"/>
      <c r="B88" s="14" t="n"/>
      <c r="C88" s="16" t="n"/>
      <c r="D88" s="19" t="n"/>
      <c r="E88" s="19" t="n"/>
    </row>
    <row r="89">
      <c r="A89" s="14" t="n"/>
      <c r="B89" s="14" t="n"/>
      <c r="C89" s="16" t="n"/>
      <c r="D89" s="19" t="n"/>
      <c r="E89" s="19" t="n"/>
    </row>
    <row r="90">
      <c r="A90" s="14" t="n"/>
      <c r="B90" s="14" t="n"/>
      <c r="C90" s="16" t="n"/>
      <c r="D90" s="19" t="n"/>
      <c r="E90" s="19" t="n"/>
    </row>
    <row r="91">
      <c r="A91" s="14" t="n"/>
      <c r="B91" s="14" t="n"/>
      <c r="C91" s="16" t="n"/>
      <c r="D91" s="19" t="n"/>
      <c r="E91" s="19" t="n"/>
    </row>
    <row r="92">
      <c r="A92" s="14" t="n"/>
      <c r="B92" s="14" t="n"/>
      <c r="C92" s="16" t="n"/>
      <c r="D92" s="19" t="n"/>
      <c r="E92" s="19" t="n"/>
    </row>
    <row r="93">
      <c r="A93" s="14" t="n"/>
      <c r="B93" s="14" t="n"/>
      <c r="C93" s="16" t="n"/>
      <c r="D93" s="19" t="n"/>
      <c r="E93" s="19" t="n"/>
    </row>
    <row r="94">
      <c r="A94" s="14" t="n"/>
      <c r="B94" s="14" t="n"/>
      <c r="C94" s="16" t="n"/>
      <c r="D94" s="19" t="n"/>
      <c r="E94" s="19" t="n"/>
    </row>
    <row r="95">
      <c r="A95" s="14" t="n"/>
      <c r="B95" s="14" t="n"/>
      <c r="C95" s="16" t="n"/>
      <c r="D95" s="19" t="n"/>
      <c r="E95" s="19" t="n"/>
    </row>
    <row r="96">
      <c r="A96" s="14" t="n"/>
      <c r="B96" s="14" t="n"/>
      <c r="C96" s="16" t="n"/>
      <c r="D96" s="19" t="n"/>
      <c r="E96" s="19" t="n"/>
    </row>
    <row r="97">
      <c r="A97" s="14" t="n"/>
      <c r="B97" s="14" t="n"/>
      <c r="C97" s="16" t="n"/>
      <c r="D97" s="19" t="n"/>
      <c r="E97" s="19" t="n"/>
    </row>
    <row r="98">
      <c r="A98" s="14" t="n"/>
      <c r="B98" s="14" t="n"/>
      <c r="C98" s="16" t="n"/>
      <c r="D98" s="19" t="n"/>
      <c r="E98" s="19" t="n"/>
    </row>
    <row r="99">
      <c r="A99" s="14" t="n"/>
      <c r="B99" s="14" t="n"/>
      <c r="C99" s="16" t="n"/>
      <c r="D99" s="19" t="n"/>
      <c r="E99" s="19" t="n"/>
    </row>
    <row r="100">
      <c r="A100" s="14" t="n"/>
      <c r="B100" s="14" t="n"/>
      <c r="C100" s="16" t="n"/>
      <c r="D100" s="19" t="n"/>
      <c r="E100" s="19" t="n"/>
    </row>
    <row r="101">
      <c r="A101" s="14" t="n"/>
      <c r="B101" s="14" t="n"/>
      <c r="C101" s="16" t="n"/>
      <c r="D101" s="19" t="n"/>
      <c r="E101" s="19" t="n"/>
    </row>
    <row r="102">
      <c r="A102" s="14" t="n"/>
      <c r="B102" s="14" t="n"/>
      <c r="C102" s="16" t="n"/>
      <c r="D102" s="19" t="n"/>
      <c r="E102" s="19" t="n"/>
    </row>
    <row r="103">
      <c r="A103" s="14" t="n"/>
      <c r="B103" s="14" t="n"/>
      <c r="C103" s="16" t="n"/>
      <c r="D103" s="19" t="n"/>
      <c r="E103" s="19" t="n"/>
    </row>
    <row r="104">
      <c r="A104" s="14" t="n"/>
      <c r="B104" s="14" t="n"/>
      <c r="C104" s="16" t="n"/>
      <c r="D104" s="19" t="n"/>
      <c r="E104" s="19" t="n"/>
    </row>
  </sheetData>
  <autoFilter ref="A4:E104"/>
  <mergeCells count="1">
    <mergeCell ref="A1:E1"/>
  </mergeCells>
  <conditionalFormatting sqref="A5:E104">
    <cfRule type="expression" priority="1" dxfId="1">
      <formula>$C5="Inativo"</formula>
    </cfRule>
  </conditionalFormatting>
  <conditionalFormatting sqref="A5:A104">
    <cfRule type="expression" priority="2" dxfId="1">
      <formula>AND($A5&lt;&gt;"",COUNTIF($A$5:$A$104,$A5)&gt;1)</formula>
    </cfRule>
  </conditionalFormatting>
  <dataValidations count="2">
    <dataValidation sqref="C5:C104" showDropDown="0" showInputMessage="0" showErrorMessage="0" allowBlank="0" errorTitle="Situação inválida" error="Escolha uma situação disponível na lista." type="list">
      <formula1>$G$5:$G$6</formula1>
    </dataValidation>
    <dataValidation sqref="D5:E104" showDropDown="0" showInputMessage="0" showErrorMessage="0" allowBlank="0" errorTitle="Taxa inválida" error="Informe uma taxa entre zero e o limite definido em Parâmetros." type="decimal" operator="between">
      <formula1>0</formula1>
      <formula2>$H$5</formula2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B63D5C"/>
    <outlinePr summaryBelow="1" summaryRight="1"/>
    <pageSetUpPr/>
  </sheetPr>
  <dimension ref="A1:H9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23" customWidth="1" min="2" max="2"/>
    <col width="25" customWidth="1" min="3" max="3"/>
    <col width="22" customWidth="1" min="4" max="4"/>
    <col width="3" customWidth="1" min="5" max="5"/>
    <col width="25" customWidth="1" min="6" max="6"/>
    <col width="18" customWidth="1" min="7" max="7"/>
    <col width="36" customWidth="1" min="8" max="8"/>
  </cols>
  <sheetData>
    <row r="1" ht="28" customHeight="1">
      <c r="A1" s="1" t="inlineStr">
        <is>
          <t>Parâmetros editáveis</t>
        </is>
      </c>
      <c r="B1" s="24" t="n"/>
      <c r="C1" s="24" t="n"/>
      <c r="D1" s="24" t="n"/>
      <c r="E1" s="24" t="n"/>
      <c r="F1" s="24" t="n"/>
      <c r="G1" s="24" t="n"/>
      <c r="H1" s="25" t="n"/>
    </row>
    <row r="2">
      <c r="A2" s="2" t="inlineStr">
        <is>
          <t>Revise listas, período aceito e limites. Alterações afetam validações e cálculos futuros.</t>
        </is>
      </c>
    </row>
    <row r="3"/>
    <row r="4">
      <c r="A4" s="3" t="inlineStr">
        <is>
          <t>Categoria</t>
        </is>
      </c>
      <c r="B4" s="3" t="inlineStr">
        <is>
          <t>Status do lançamento</t>
        </is>
      </c>
      <c r="C4" s="3" t="inlineStr">
        <is>
          <t>Regra de comissão</t>
        </is>
      </c>
      <c r="D4" s="3" t="inlineStr">
        <is>
          <t>Situação profissional</t>
        </is>
      </c>
      <c r="F4" s="3" t="inlineStr">
        <is>
          <t>Parâmetro</t>
        </is>
      </c>
      <c r="G4" s="3" t="inlineStr">
        <is>
          <t>Valor</t>
        </is>
      </c>
      <c r="H4" s="3" t="inlineStr">
        <is>
          <t>Uso</t>
        </is>
      </c>
    </row>
    <row r="5">
      <c r="A5" s="14" t="inlineStr">
        <is>
          <t>Serviço</t>
        </is>
      </c>
      <c r="B5" s="14" t="inlineStr">
        <is>
          <t>Concluído</t>
        </is>
      </c>
      <c r="C5" s="14" t="inlineStr">
        <is>
          <t>Padrão do profissional</t>
        </is>
      </c>
      <c r="D5" s="14" t="inlineStr">
        <is>
          <t>Ativo</t>
        </is>
      </c>
      <c r="F5" s="13" t="inlineStr">
        <is>
          <t>Data inicial aceita</t>
        </is>
      </c>
      <c r="G5" s="22" t="n">
        <v>45908</v>
      </c>
      <c r="H5" s="13" t="inlineStr">
        <is>
          <t>Validação das datas de lançamento</t>
        </is>
      </c>
    </row>
    <row r="6">
      <c r="A6" s="14" t="inlineStr">
        <is>
          <t>Produto</t>
        </is>
      </c>
      <c r="B6" s="14" t="inlineStr">
        <is>
          <t>Pendente</t>
        </is>
      </c>
      <c r="C6" s="14" t="inlineStr">
        <is>
          <t>Percentual informado</t>
        </is>
      </c>
      <c r="D6" s="14" t="inlineStr">
        <is>
          <t>Inativo</t>
        </is>
      </c>
      <c r="F6" s="11" t="inlineStr">
        <is>
          <t>Data final aceita</t>
        </is>
      </c>
      <c r="G6" s="22" t="n">
        <v>46638</v>
      </c>
      <c r="H6" s="11" t="inlineStr">
        <is>
          <t>Validação das datas de lançamento</t>
        </is>
      </c>
    </row>
    <row r="7">
      <c r="B7" s="14" t="inlineStr">
        <is>
          <t>Cancelado</t>
        </is>
      </c>
      <c r="C7" s="14" t="inlineStr">
        <is>
          <t>Valor fixo</t>
        </is>
      </c>
      <c r="F7" s="13" t="inlineStr">
        <is>
          <t>Quantidade máxima</t>
        </is>
      </c>
      <c r="G7" s="23" t="n">
        <v>100</v>
      </c>
      <c r="H7" s="13" t="inlineStr">
        <is>
          <t>Limite por linha</t>
        </is>
      </c>
    </row>
    <row r="8">
      <c r="F8" s="11" t="inlineStr">
        <is>
          <t>Valor máximo por campo</t>
        </is>
      </c>
      <c r="G8" s="18" t="n">
        <v>100000</v>
      </c>
      <c r="H8" s="11" t="inlineStr">
        <is>
          <t>Valor unitário e comissão fixa</t>
        </is>
      </c>
    </row>
    <row r="9">
      <c r="F9" s="13" t="inlineStr">
        <is>
          <t>Taxa máxima</t>
        </is>
      </c>
      <c r="G9" s="19" t="n">
        <v>1</v>
      </c>
      <c r="H9" s="13" t="inlineStr">
        <is>
          <t>Taxas padrão ou informadas</t>
        </is>
      </c>
    </row>
  </sheetData>
  <mergeCells count="1">
    <mergeCell ref="A1:H1"/>
  </mergeCells>
  <conditionalFormatting sqref="G5:G6">
    <cfRule type="expression" priority="1" dxfId="1">
      <formula>$G$5&gt;$G$6</formula>
    </cfRule>
  </conditionalFormatting>
  <dataValidations count="4">
    <dataValidation sqref="G5:G6" showDropDown="0" showInputMessage="0" showErrorMessage="0" allowBlank="0" errorTitle="Data inválida" error="Informe uma data dentro de dez anos da data atual." type="date" operator="between">
      <formula1>TODAY()-3650</formula1>
      <formula2>TODAY()+3650</formula2>
    </dataValidation>
    <dataValidation sqref="G7" showDropDown="0" showInputMessage="0" showErrorMessage="0" allowBlank="0" errorTitle="Limite inválido" error="Informe um limite inteiro entre 1 e 10.000." type="whole" operator="between">
      <formula1>1</formula1>
      <formula2>10000</formula2>
    </dataValidation>
    <dataValidation sqref="G8" showDropDown="0" showInputMessage="0" showErrorMessage="0" allowBlank="0" errorTitle="Limite inválido" error="Informe um valor positivo de até R$ 1.000.000,00." type="decimal" operator="between">
      <formula1>1</formula1>
      <formula2>1000000</formula2>
    </dataValidation>
    <dataValidation sqref="G9" showDropDown="0" showInputMessage="0" showErrorMessage="0" allowBlank="0" errorTitle="Taxa inválida" error="Informe uma taxa entre 0,00% e 100,00%." type="decimal" operator="between">
      <formula1>0</formula1>
      <formula2>1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Modelo fictício</dc:creator>
  <dc:title xmlns:dc="http://purl.org/dc/elements/1.1/">Cálculo de comissão de profissionais de beleza</dc:title>
  <dc:subject xmlns:dc="http://purl.org/dc/elements/1.1/">Controle fictício de comissões por serviço e produto</dc:subject>
  <dcterms:created xmlns:dcterms="http://purl.org/dc/terms/" xmlns:xsi="http://www.w3.org/2001/XMLSchema-instance" xsi:type="dcterms:W3CDTF">2026-09-08T22:53:42Z</dcterms:created>
  <dcterms:modified xmlns:dcterms="http://purl.org/dc/terms/" xmlns:xsi="http://www.w3.org/2001/XMLSchema-instance" xsi:type="dcterms:W3CDTF">2026-09-08T22:53:42+00:00Z</dcterms:modified>
</cp:coreProperties>
</file>