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1" hidden="1">'Agenda'!$A$5:$Q$105</definedName>
    <definedName name="_xlnm._FilterDatabase" localSheetId="2" hidden="1">'Parâmetros'!$A$4:$B$8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 &quot;h&quot;"/>
    <numFmt numFmtId="166" formatCode="0.0%"/>
    <numFmt numFmtId="167" formatCode="hh:mm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745F6D"/>
      <sz val="9"/>
    </font>
    <font>
      <name val="Calibri"/>
      <b val="1"/>
      <color rgb="00FFFFFF"/>
      <sz val="10"/>
    </font>
    <font>
      <name val="Calibri"/>
      <color rgb="003D2938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FFFFF"/>
      </patternFill>
    </fill>
    <fill>
      <patternFill patternType="solid">
        <fgColor rgb="00F6DFE2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 wrapText="1"/>
    </xf>
    <xf numFmtId="167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B94762"/>
        <sz val="10"/>
      </font>
      <fill>
        <patternFill patternType="solid">
          <fgColor rgb="00FCE8EC"/>
        </patternFill>
      </fill>
    </dxf>
    <dxf>
      <font>
        <name val="Calibri"/>
        <b val="1"/>
        <color rgb="002F6B4F"/>
        <sz val="10"/>
      </font>
      <fill>
        <patternFill patternType="solid">
          <fgColor rgb="00EAF4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Reservas por sala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'Resumo'!E4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'Resumo'!$D$5:$D$8</f>
            </numRef>
          </cat>
          <val>
            <numRef>
              <f>'Resumo'!$E$5:$E$8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Reservas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14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L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3" customWidth="1" min="3" max="3"/>
    <col width="25" customWidth="1" min="4" max="4"/>
    <col width="17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0" customHeight="1">
      <c r="A1" s="1" t="inlineStr">
        <is>
          <t>Agenda de uso de sala para cursos de beleza</t>
        </is>
      </c>
    </row>
    <row r="2">
      <c r="A2" s="2" t="inlineStr">
        <is>
          <t>Indicadores calculados exclusivamente a partir da agenda e dos parâmetros.</t>
        </is>
      </c>
    </row>
    <row r="3"/>
    <row r="4">
      <c r="A4" s="3" t="inlineStr">
        <is>
          <t>Indicador</t>
        </is>
      </c>
      <c r="B4" s="3" t="inlineStr">
        <is>
          <t>Resultado</t>
        </is>
      </c>
      <c r="D4" s="3" t="inlineStr">
        <is>
          <t>Sala</t>
        </is>
      </c>
      <c r="E4" s="3" t="inlineStr">
        <is>
          <t>Reservas válidas</t>
        </is>
      </c>
    </row>
    <row r="5" ht="22" customHeight="1">
      <c r="A5" s="4" t="inlineStr">
        <is>
          <t>Data de referência</t>
        </is>
      </c>
      <c r="B5" s="5">
        <f>TODAY()</f>
        <v/>
      </c>
      <c r="D5" s="4">
        <f>'Parâmetros'!A5</f>
        <v/>
      </c>
      <c r="E5" s="6">
        <f>IF(D5="","",COUNTIFS(Agenda!$C$6:$C$105,D5,Agenda!$A$6:$A$105,"&lt;&gt;",Agenda!$L$6:$L$105,"&lt;&gt;",Agenda!$L$6:$L$105,"&lt;&gt;Cancelada"))</f>
        <v/>
      </c>
    </row>
    <row r="6" ht="22" customHeight="1">
      <c r="A6" s="7" t="inlineStr">
        <is>
          <t>Reservas registradas</t>
        </is>
      </c>
      <c r="B6" s="8">
        <f>COUNTIF(Agenda!$A$6:$A$105,"&lt;&gt;")</f>
        <v/>
      </c>
      <c r="D6" s="7">
        <f>'Parâmetros'!A6</f>
        <v/>
      </c>
      <c r="E6" s="8">
        <f>IF(D6="","",COUNTIFS(Agenda!$C$6:$C$105,D6,Agenda!$A$6:$A$105,"&lt;&gt;",Agenda!$L$6:$L$105,"&lt;&gt;",Agenda!$L$6:$L$105,"&lt;&gt;Cancelada"))</f>
        <v/>
      </c>
    </row>
    <row r="7" ht="22" customHeight="1">
      <c r="A7" s="4" t="inlineStr">
        <is>
          <t>Reservas planejadas</t>
        </is>
      </c>
      <c r="B7" s="6">
        <f>COUNTIF(Agenda!$L$6:$L$105,"Planejada")</f>
        <v/>
      </c>
      <c r="D7" s="4">
        <f>'Parâmetros'!A7</f>
        <v/>
      </c>
      <c r="E7" s="6">
        <f>IF(D7="","",COUNTIFS(Agenda!$C$6:$C$105,D7,Agenda!$A$6:$A$105,"&lt;&gt;",Agenda!$L$6:$L$105,"&lt;&gt;",Agenda!$L$6:$L$105,"&lt;&gt;Cancelada"))</f>
        <v/>
      </c>
    </row>
    <row r="8" ht="22" customHeight="1">
      <c r="A8" s="7" t="inlineStr">
        <is>
          <t>Reservas confirmadas</t>
        </is>
      </c>
      <c r="B8" s="8">
        <f>COUNTIF(Agenda!$L$6:$L$105,"Confirmada")</f>
        <v/>
      </c>
      <c r="D8" s="7">
        <f>'Parâmetros'!A8</f>
        <v/>
      </c>
      <c r="E8" s="8">
        <f>IF(D8="","",COUNTIFS(Agenda!$C$6:$C$105,D8,Agenda!$A$6:$A$105,"&lt;&gt;",Agenda!$L$6:$L$105,"&lt;&gt;",Agenda!$L$6:$L$105,"&lt;&gt;Cancelada"))</f>
        <v/>
      </c>
    </row>
    <row r="9" ht="22" customHeight="1">
      <c r="A9" s="4" t="inlineStr">
        <is>
          <t>Reservas nos próximos 30 dias</t>
        </is>
      </c>
      <c r="B9" s="6">
        <f>COUNTIFS(Agenda!$A$6:$A$105,"&lt;&gt;",Agenda!$B$6:$B$105,"&gt;="&amp;TODAY(),Agenda!$B$6:$B$105,"&lt;="&amp;TODAY()+30,Agenda!$L$6:$L$105,"&lt;&gt;",Agenda!$L$6:$L$105,"&lt;&gt;Cancelada")</f>
        <v/>
      </c>
    </row>
    <row r="10" ht="22" customHeight="1">
      <c r="A10" s="7" t="inlineStr">
        <is>
          <t>Participantes em reservas ativas</t>
        </is>
      </c>
      <c r="B10" s="8">
        <f>SUMIFS(Agenda!$K$6:$K$105,Agenda!$L$6:$L$105,"Planejada")+SUMIFS(Agenda!$K$6:$K$105,Agenda!$L$6:$L$105,"Confirmada")</f>
        <v/>
      </c>
    </row>
    <row r="11" ht="22" customHeight="1">
      <c r="A11" s="4" t="inlineStr">
        <is>
          <t>Horas de uso confirmadas</t>
        </is>
      </c>
      <c r="B11" s="9">
        <f>IFERROR(SUMIFS(Agenda!$N$6:$N$105,Agenda!$L$6:$L$105,"Confirmada"),"")</f>
        <v/>
      </c>
    </row>
    <row r="12" ht="22" customHeight="1">
      <c r="A12" s="7" t="inlineStr">
        <is>
          <t>Alertas de capacidade</t>
        </is>
      </c>
      <c r="B12" s="8">
        <f>COUNTIF(Agenda!$P$6:$P$105,"Conferir*")</f>
        <v/>
      </c>
    </row>
    <row r="13" ht="22" customHeight="1">
      <c r="A13" s="4" t="inlineStr">
        <is>
          <t>Alertas de agenda</t>
        </is>
      </c>
      <c r="B13" s="6">
        <f>COUNTIF(Agenda!$Q$6:$Q$105,"Conferir*")</f>
        <v/>
      </c>
    </row>
    <row r="14" ht="22" customHeight="1">
      <c r="A14" s="7" t="inlineStr">
        <is>
          <t>Ocupação média confirmada</t>
        </is>
      </c>
      <c r="B14" s="10">
        <f>IFERROR(SUMIFS(Agenda!$K$6:$K$105,Agenda!$L$6:$L$105,"Confirmada")/SUMIFS(Agenda!$M$6:$M$105,Agenda!$L$6:$L$105,"Confirmada"),"")</f>
        <v/>
      </c>
    </row>
    <row r="15" ht="22" customHeight="1">
      <c r="A15" s="4" t="inlineStr">
        <is>
          <t>Reservas canceladas</t>
        </is>
      </c>
      <c r="B15" s="6">
        <f>COUNTIF(Agenda!$L$6:$L$105,"Cancelada")</f>
        <v/>
      </c>
    </row>
  </sheetData>
  <mergeCells count="1">
    <mergeCell ref="A1:L1"/>
  </mergeCells>
  <conditionalFormatting sqref="B12:B13">
    <cfRule type="expression" priority="1" dxfId="0">
      <formula>B12&gt;0</formula>
    </cfRule>
    <cfRule type="expression" priority="2" dxfId="1">
      <formula>B12=0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Q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23" customWidth="1" min="3" max="3"/>
    <col width="20" customWidth="1" min="4" max="4"/>
    <col width="28" customWidth="1" min="5" max="5"/>
    <col width="23" customWidth="1" min="6" max="6"/>
    <col width="10" customWidth="1" min="7" max="7"/>
    <col width="10" customWidth="1" min="8" max="8"/>
    <col width="26" customWidth="1" min="9" max="9"/>
    <col width="15" customWidth="1" min="10" max="10"/>
    <col width="14" customWidth="1" min="11" max="11"/>
    <col width="14" customWidth="1" min="12" max="12"/>
    <col width="13" customWidth="1" min="13" max="13"/>
    <col width="16" customWidth="1" min="14" max="14"/>
    <col width="20" customWidth="1" min="15" max="15"/>
    <col width="22" customWidth="1" min="16" max="16"/>
    <col width="20" customWidth="1" min="17" max="17"/>
  </cols>
  <sheetData>
    <row r="1" ht="30" customHeight="1">
      <c r="A1" s="1" t="inlineStr">
        <is>
          <t>Agenda de uso das salas de formação</t>
        </is>
      </c>
    </row>
    <row r="2">
      <c r="A2" s="2" t="inlineStr">
        <is>
          <t>Registre apenas cursos e atividades de formação; atendimentos a clientes não entram nesta agenda.</t>
        </is>
      </c>
    </row>
    <row r="3">
      <c r="A3" s="2" t="inlineStr">
        <is>
          <t>Células rosadas são editáveis. Alertas indicam pontos que precisam de conferência.</t>
        </is>
      </c>
    </row>
    <row r="4"/>
    <row r="5" ht="36" customHeight="1">
      <c r="A5" s="3" t="inlineStr">
        <is>
          <t>Reserva</t>
        </is>
      </c>
      <c r="B5" s="3" t="inlineStr">
        <is>
          <t>Data</t>
        </is>
      </c>
      <c r="C5" s="3" t="inlineStr">
        <is>
          <t>Sala</t>
        </is>
      </c>
      <c r="D5" s="3" t="inlineStr">
        <is>
          <t>Turma</t>
        </is>
      </c>
      <c r="E5" s="3" t="inlineStr">
        <is>
          <t>Curso</t>
        </is>
      </c>
      <c r="F5" s="3" t="inlineStr">
        <is>
          <t>Instrutor(a)</t>
        </is>
      </c>
      <c r="G5" s="3" t="inlineStr">
        <is>
          <t>Início</t>
        </is>
      </c>
      <c r="H5" s="3" t="inlineStr">
        <is>
          <t>Fim</t>
        </is>
      </c>
      <c r="I5" s="3" t="inlineStr">
        <is>
          <t>Montagem necessária</t>
        </is>
      </c>
      <c r="J5" s="3" t="inlineStr">
        <is>
          <t>Montagem (min)</t>
        </is>
      </c>
      <c r="K5" s="3" t="inlineStr">
        <is>
          <t>Participantes</t>
        </is>
      </c>
      <c r="L5" s="3" t="inlineStr">
        <is>
          <t>Status</t>
        </is>
      </c>
      <c r="M5" s="3" t="inlineStr">
        <is>
          <t>Capacidade</t>
        </is>
      </c>
      <c r="N5" s="3" t="inlineStr">
        <is>
          <t>Horas reservadas</t>
        </is>
      </c>
      <c r="O5" s="3" t="inlineStr">
        <is>
          <t>Alerta de período</t>
        </is>
      </c>
      <c r="P5" s="3" t="inlineStr">
        <is>
          <t>Alerta de capacidade</t>
        </is>
      </c>
      <c r="Q5" s="3" t="inlineStr">
        <is>
          <t>Alerta de agenda</t>
        </is>
      </c>
    </row>
    <row r="6" ht="28" customHeight="1">
      <c r="A6" s="11" t="inlineStr">
        <is>
          <t>RES-001</t>
        </is>
      </c>
      <c r="B6" s="12" t="n">
        <v>46266</v>
      </c>
      <c r="C6" s="11" t="inlineStr">
        <is>
          <t>Sala Aurora Fictícia</t>
        </is>
      </c>
      <c r="D6" s="11" t="inlineStr">
        <is>
          <t>Turma Fictícia 01</t>
        </is>
      </c>
      <c r="E6" s="11" t="inlineStr">
        <is>
          <t>Automaquiagem Essencial</t>
        </is>
      </c>
      <c r="F6" s="11" t="inlineStr">
        <is>
          <t>Instrutora Fictícia A</t>
        </is>
      </c>
      <c r="G6" s="28" t="n">
        <v>0.375</v>
      </c>
      <c r="H6" s="28" t="n">
        <v>0.5</v>
      </c>
      <c r="I6" s="11" t="inlineStr">
        <is>
          <t>Espelhos e bancadas</t>
        </is>
      </c>
      <c r="J6" s="14" t="n">
        <v>30</v>
      </c>
      <c r="K6" s="14" t="n">
        <v>12</v>
      </c>
      <c r="L6" s="15" t="inlineStr">
        <is>
          <t>Concluída</t>
        </is>
      </c>
      <c r="M6" s="16">
        <f>IF($C6="","",IFERROR(VLOOKUP($C6,'Parâmetros'!$A$5:$B$8,2,FALSE),"Conferir sala"))</f>
        <v/>
      </c>
      <c r="N6" s="17">
        <f>IF(OR($G6="",$H6=""),"",IFERROR(IF($H6&gt;$G6,($H6-$G6)*24+IF($J6="",0,$J6)/60,""),""))</f>
        <v/>
      </c>
      <c r="O6" s="18">
        <f>IF(OR($G6="",$H6=""),"",IF($H6&lt;=$G6,"Conferir horário",IF(IFERROR($N6,0)&gt;'Parâmetros'!$G$9,"Conferir duração","OK")))</f>
        <v/>
      </c>
      <c r="P6" s="18">
        <f>IF(OR($K6="",$C6=""),"",IFERROR(IF(AND(ISNUMBER($M6),$K6&gt;$M6),"Conferir capacidade",IF(ISNUMBER($M6),"OK","Conferir sala")),"Conferir sala"))</f>
        <v/>
      </c>
      <c r="Q6" s="18">
        <f>IF(OR($B6="",$C6="",$G6="",$H6="",$L6=""),"",IF($L6="Cancelada","Não se aplica",IF($H6&lt;=$G6,"Conferir horário",IF(SUMPRODUCT(($B$6:$B$105=$B6)*($C$6:$C$105=$C6)*($L$6:$L$105&lt;&gt;"")*($L$6:$L$105&lt;&gt;"Cancelada")*($G$6:$G$105&lt;&gt;"")*($H$6:$H$105&lt;&gt;"")*(ROW($B$6:$B$105)&lt;&gt;ROW())*(($G$6:$G$105-$J$6:$J$105/1440)&lt;$H6)*($H$6:$H$105&gt;($G6-$J6/1440)))&gt;0,"Conferir agenda","Livre"))))</f>
        <v/>
      </c>
    </row>
    <row r="7" ht="28" customHeight="1">
      <c r="A7" s="11" t="inlineStr">
        <is>
          <t>RES-002</t>
        </is>
      </c>
      <c r="B7" s="12" t="n">
        <v>46275</v>
      </c>
      <c r="C7" s="11" t="inlineStr">
        <is>
          <t>Sala Aurora Fictícia</t>
        </is>
      </c>
      <c r="D7" s="11" t="inlineStr">
        <is>
          <t>Turma Fictícia 02</t>
        </is>
      </c>
      <c r="E7" s="11" t="inlineStr">
        <is>
          <t>Penteados Criativos</t>
        </is>
      </c>
      <c r="F7" s="11" t="inlineStr">
        <is>
          <t>Instrutora Fictícia B</t>
        </is>
      </c>
      <c r="G7" s="28" t="n">
        <v>0.375</v>
      </c>
      <c r="H7" s="28" t="n">
        <v>0.5</v>
      </c>
      <c r="I7" s="11" t="inlineStr">
        <is>
          <t>Cadeiras em semicírculo</t>
        </is>
      </c>
      <c r="J7" s="14" t="n">
        <v>30</v>
      </c>
      <c r="K7" s="14" t="n">
        <v>14</v>
      </c>
      <c r="L7" s="15" t="inlineStr">
        <is>
          <t>Confirmada</t>
        </is>
      </c>
      <c r="M7" s="19">
        <f>IF($C7="","",IFERROR(VLOOKUP($C7,'Parâmetros'!$A$5:$B$8,2,FALSE),"Conferir sala"))</f>
        <v/>
      </c>
      <c r="N7" s="20">
        <f>IF(OR($G7="",$H7=""),"",IFERROR(IF($H7&gt;$G7,($H7-$G7)*24+IF($J7="",0,$J7)/60,""),""))</f>
        <v/>
      </c>
      <c r="O7" s="21">
        <f>IF(OR($G7="",$H7=""),"",IF($H7&lt;=$G7,"Conferir horário",IF(IFERROR($N7,0)&gt;'Parâmetros'!$G$9,"Conferir duração","OK")))</f>
        <v/>
      </c>
      <c r="P7" s="21">
        <f>IF(OR($K7="",$C7=""),"",IFERROR(IF(AND(ISNUMBER($M7),$K7&gt;$M7),"Conferir capacidade",IF(ISNUMBER($M7),"OK","Conferir sala")),"Conferir sala"))</f>
        <v/>
      </c>
      <c r="Q7" s="21">
        <f>IF(OR($B7="",$C7="",$G7="",$H7="",$L7=""),"",IF($L7="Cancelada","Não se aplica",IF($H7&lt;=$G7,"Conferir horário",IF(SUMPRODUCT(($B$6:$B$105=$B7)*($C$6:$C$105=$C7)*($L$6:$L$105&lt;&gt;"")*($L$6:$L$105&lt;&gt;"Cancelada")*($G$6:$G$105&lt;&gt;"")*($H$6:$H$105&lt;&gt;"")*(ROW($B$6:$B$105)&lt;&gt;ROW())*(($G$6:$G$105-$J$6:$J$105/1440)&lt;$H7)*($H$6:$H$105&gt;($G7-$J7/1440)))&gt;0,"Conferir agenda","Livre"))))</f>
        <v/>
      </c>
    </row>
    <row r="8" ht="28" customHeight="1">
      <c r="A8" s="11" t="inlineStr">
        <is>
          <t>RES-003</t>
        </is>
      </c>
      <c r="B8" s="12" t="n">
        <v>46275</v>
      </c>
      <c r="C8" s="11" t="inlineStr">
        <is>
          <t>Sala Aurora Fictícia</t>
        </is>
      </c>
      <c r="D8" s="11" t="inlineStr">
        <is>
          <t>Turma Fictícia 03</t>
        </is>
      </c>
      <c r="E8" s="11" t="inlineStr">
        <is>
          <t>Barbearia: Acabamentos</t>
        </is>
      </c>
      <c r="F8" s="11" t="inlineStr">
        <is>
          <t>Instrutor Fictício C</t>
        </is>
      </c>
      <c r="G8" s="28" t="n">
        <v>0.4895833333333333</v>
      </c>
      <c r="H8" s="28" t="n">
        <v>0.6041666666666666</v>
      </c>
      <c r="I8" s="11" t="inlineStr">
        <is>
          <t>Estações de corte</t>
        </is>
      </c>
      <c r="J8" s="14" t="n">
        <v>20</v>
      </c>
      <c r="K8" s="14" t="n">
        <v>10</v>
      </c>
      <c r="L8" s="15" t="inlineStr">
        <is>
          <t>Planejada</t>
        </is>
      </c>
      <c r="M8" s="16">
        <f>IF($C8="","",IFERROR(VLOOKUP($C8,'Parâmetros'!$A$5:$B$8,2,FALSE),"Conferir sala"))</f>
        <v/>
      </c>
      <c r="N8" s="17">
        <f>IF(OR($G8="",$H8=""),"",IFERROR(IF($H8&gt;$G8,($H8-$G8)*24+IF($J8="",0,$J8)/60,""),""))</f>
        <v/>
      </c>
      <c r="O8" s="18">
        <f>IF(OR($G8="",$H8=""),"",IF($H8&lt;=$G8,"Conferir horário",IF(IFERROR($N8,0)&gt;'Parâmetros'!$G$9,"Conferir duração","OK")))</f>
        <v/>
      </c>
      <c r="P8" s="18">
        <f>IF(OR($K8="",$C8=""),"",IFERROR(IF(AND(ISNUMBER($M8),$K8&gt;$M8),"Conferir capacidade",IF(ISNUMBER($M8),"OK","Conferir sala")),"Conferir sala"))</f>
        <v/>
      </c>
      <c r="Q8" s="18">
        <f>IF(OR($B8="",$C8="",$G8="",$H8="",$L8=""),"",IF($L8="Cancelada","Não se aplica",IF($H8&lt;=$G8,"Conferir horário",IF(SUMPRODUCT(($B$6:$B$105=$B8)*($C$6:$C$105=$C8)*($L$6:$L$105&lt;&gt;"")*($L$6:$L$105&lt;&gt;"Cancelada")*($G$6:$G$105&lt;&gt;"")*($H$6:$H$105&lt;&gt;"")*(ROW($B$6:$B$105)&lt;&gt;ROW())*(($G$6:$G$105-$J$6:$J$105/1440)&lt;$H8)*($H$6:$H$105&gt;($G8-$J8/1440)))&gt;0,"Conferir agenda","Livre"))))</f>
        <v/>
      </c>
    </row>
    <row r="9" ht="28" customHeight="1">
      <c r="A9" s="11" t="inlineStr">
        <is>
          <t>RES-004</t>
        </is>
      </c>
      <c r="B9" s="12" t="n">
        <v>46276</v>
      </c>
      <c r="C9" s="11" t="inlineStr">
        <is>
          <t>Sala Brisa Fictícia</t>
        </is>
      </c>
      <c r="D9" s="11" t="inlineStr">
        <is>
          <t>Turma Fictícia 04</t>
        </is>
      </c>
      <c r="E9" s="11" t="inlineStr">
        <is>
          <t>Esmaltação Artística</t>
        </is>
      </c>
      <c r="F9" s="11" t="inlineStr">
        <is>
          <t>Instrutora Fictícia D</t>
        </is>
      </c>
      <c r="G9" s="28" t="n">
        <v>0.3541666666666667</v>
      </c>
      <c r="H9" s="28" t="n">
        <v>0.4791666666666667</v>
      </c>
      <c r="I9" s="11" t="inlineStr">
        <is>
          <t>Mesas para esmaltação</t>
        </is>
      </c>
      <c r="J9" s="14" t="n">
        <v>25</v>
      </c>
      <c r="K9" s="14" t="n">
        <v>14</v>
      </c>
      <c r="L9" s="15" t="inlineStr">
        <is>
          <t>Confirmada</t>
        </is>
      </c>
      <c r="M9" s="19">
        <f>IF($C9="","",IFERROR(VLOOKUP($C9,'Parâmetros'!$A$5:$B$8,2,FALSE),"Conferir sala"))</f>
        <v/>
      </c>
      <c r="N9" s="20">
        <f>IF(OR($G9="",$H9=""),"",IFERROR(IF($H9&gt;$G9,($H9-$G9)*24+IF($J9="",0,$J9)/60,""),""))</f>
        <v/>
      </c>
      <c r="O9" s="21">
        <f>IF(OR($G9="",$H9=""),"",IF($H9&lt;=$G9,"Conferir horário",IF(IFERROR($N9,0)&gt;'Parâmetros'!$G$9,"Conferir duração","OK")))</f>
        <v/>
      </c>
      <c r="P9" s="21">
        <f>IF(OR($K9="",$C9=""),"",IFERROR(IF(AND(ISNUMBER($M9),$K9&gt;$M9),"Conferir capacidade",IF(ISNUMBER($M9),"OK","Conferir sala")),"Conferir sala"))</f>
        <v/>
      </c>
      <c r="Q9" s="21">
        <f>IF(OR($B9="",$C9="",$G9="",$H9="",$L9=""),"",IF($L9="Cancelada","Não se aplica",IF($H9&lt;=$G9,"Conferir horário",IF(SUMPRODUCT(($B$6:$B$105=$B9)*($C$6:$C$105=$C9)*($L$6:$L$105&lt;&gt;"")*($L$6:$L$105&lt;&gt;"Cancelada")*($G$6:$G$105&lt;&gt;"")*($H$6:$H$105&lt;&gt;"")*(ROW($B$6:$B$105)&lt;&gt;ROW())*(($G$6:$G$105-$J$6:$J$105/1440)&lt;$H9)*($H$6:$H$105&gt;($G9-$J9/1440)))&gt;0,"Conferir agenda","Livre"))))</f>
        <v/>
      </c>
    </row>
    <row r="10" ht="28" customHeight="1">
      <c r="A10" s="11" t="inlineStr">
        <is>
          <t>RES-005</t>
        </is>
      </c>
      <c r="B10" s="12" t="n">
        <v>46277</v>
      </c>
      <c r="C10" s="11" t="inlineStr">
        <is>
          <t>Sala Cereja Fictícia</t>
        </is>
      </c>
      <c r="D10" s="11" t="inlineStr">
        <is>
          <t>Turma Fictícia 05</t>
        </is>
      </c>
      <c r="E10" s="11" t="inlineStr">
        <is>
          <t>Design de Sobrancelhas</t>
        </is>
      </c>
      <c r="F10" s="11" t="inlineStr">
        <is>
          <t>Instrutora Fictícia E</t>
        </is>
      </c>
      <c r="G10" s="28" t="n">
        <v>0.5416666666666666</v>
      </c>
      <c r="H10" s="28" t="n">
        <v>0.7083333333333334</v>
      </c>
      <c r="I10" s="11" t="inlineStr">
        <is>
          <t>Espelhos de bancada</t>
        </is>
      </c>
      <c r="J10" s="14" t="n">
        <v>30</v>
      </c>
      <c r="K10" s="14" t="n">
        <v>16</v>
      </c>
      <c r="L10" s="15" t="inlineStr">
        <is>
          <t>Planejada</t>
        </is>
      </c>
      <c r="M10" s="16">
        <f>IF($C10="","",IFERROR(VLOOKUP($C10,'Parâmetros'!$A$5:$B$8,2,FALSE),"Conferir sala"))</f>
        <v/>
      </c>
      <c r="N10" s="17">
        <f>IF(OR($G10="",$H10=""),"",IFERROR(IF($H10&gt;$G10,($H10-$G10)*24+IF($J10="",0,$J10)/60,""),""))</f>
        <v/>
      </c>
      <c r="O10" s="18">
        <f>IF(OR($G10="",$H10=""),"",IF($H10&lt;=$G10,"Conferir horário",IF(IFERROR($N10,0)&gt;'Parâmetros'!$G$9,"Conferir duração","OK")))</f>
        <v/>
      </c>
      <c r="P10" s="18">
        <f>IF(OR($K10="",$C10=""),"",IFERROR(IF(AND(ISNUMBER($M10),$K10&gt;$M10),"Conferir capacidade",IF(ISNUMBER($M10),"OK","Conferir sala")),"Conferir sala"))</f>
        <v/>
      </c>
      <c r="Q10" s="18">
        <f>IF(OR($B10="",$C10="",$G10="",$H10="",$L10=""),"",IF($L10="Cancelada","Não se aplica",IF($H10&lt;=$G10,"Conferir horário",IF(SUMPRODUCT(($B$6:$B$105=$B10)*($C$6:$C$105=$C10)*($L$6:$L$105&lt;&gt;"")*($L$6:$L$105&lt;&gt;"Cancelada")*($G$6:$G$105&lt;&gt;"")*($H$6:$H$105&lt;&gt;"")*(ROW($B$6:$B$105)&lt;&gt;ROW())*(($G$6:$G$105-$J$6:$J$105/1440)&lt;$H10)*($H$6:$H$105&gt;($G10-$J10/1440)))&gt;0,"Conferir agenda","Livre"))))</f>
        <v/>
      </c>
    </row>
    <row r="11" ht="28" customHeight="1">
      <c r="A11" s="11" t="inlineStr">
        <is>
          <t>RES-006</t>
        </is>
      </c>
      <c r="B11" s="12" t="n">
        <v>46279</v>
      </c>
      <c r="C11" s="11" t="inlineStr">
        <is>
          <t>Sala Dourada Fictícia</t>
        </is>
      </c>
      <c r="D11" s="11" t="inlineStr">
        <is>
          <t>Turma Fictícia 06</t>
        </is>
      </c>
      <c r="E11" s="11" t="inlineStr">
        <is>
          <t>Colorimetria para Cabelos</t>
        </is>
      </c>
      <c r="F11" s="11" t="inlineStr">
        <is>
          <t>Instrutor Fictício F</t>
        </is>
      </c>
      <c r="G11" s="28" t="n">
        <v>0.375</v>
      </c>
      <c r="H11" s="28" t="n">
        <v>0.6666666666666666</v>
      </c>
      <c r="I11" s="11" t="inlineStr">
        <is>
          <t>Cabeças de treino</t>
        </is>
      </c>
      <c r="J11" s="14" t="n">
        <v>45</v>
      </c>
      <c r="K11" s="14" t="n">
        <v>18</v>
      </c>
      <c r="L11" s="15" t="inlineStr">
        <is>
          <t>Confirmada</t>
        </is>
      </c>
      <c r="M11" s="19">
        <f>IF($C11="","",IFERROR(VLOOKUP($C11,'Parâmetros'!$A$5:$B$8,2,FALSE),"Conferir sala"))</f>
        <v/>
      </c>
      <c r="N11" s="20">
        <f>IF(OR($G11="",$H11=""),"",IFERROR(IF($H11&gt;$G11,($H11-$G11)*24+IF($J11="",0,$J11)/60,""),""))</f>
        <v/>
      </c>
      <c r="O11" s="21">
        <f>IF(OR($G11="",$H11=""),"",IF($H11&lt;=$G11,"Conferir horário",IF(IFERROR($N11,0)&gt;'Parâmetros'!$G$9,"Conferir duração","OK")))</f>
        <v/>
      </c>
      <c r="P11" s="21">
        <f>IF(OR($K11="",$C11=""),"",IFERROR(IF(AND(ISNUMBER($M11),$K11&gt;$M11),"Conferir capacidade",IF(ISNUMBER($M11),"OK","Conferir sala")),"Conferir sala"))</f>
        <v/>
      </c>
      <c r="Q11" s="21">
        <f>IF(OR($B11="",$C11="",$G11="",$H11="",$L11=""),"",IF($L11="Cancelada","Não se aplica",IF($H11&lt;=$G11,"Conferir horário",IF(SUMPRODUCT(($B$6:$B$105=$B11)*($C$6:$C$105=$C11)*($L$6:$L$105&lt;&gt;"")*($L$6:$L$105&lt;&gt;"Cancelada")*($G$6:$G$105&lt;&gt;"")*($H$6:$H$105&lt;&gt;"")*(ROW($B$6:$B$105)&lt;&gt;ROW())*(($G$6:$G$105-$J$6:$J$105/1440)&lt;$H11)*($H$6:$H$105&gt;($G11-$J11/1440)))&gt;0,"Conferir agenda","Livre"))))</f>
        <v/>
      </c>
    </row>
    <row r="12" ht="28" customHeight="1">
      <c r="A12" s="11" t="inlineStr">
        <is>
          <t>RES-007</t>
        </is>
      </c>
      <c r="B12" s="12" t="n">
        <v>46282</v>
      </c>
      <c r="C12" s="11" t="inlineStr">
        <is>
          <t>Sala Brisa Fictícia</t>
        </is>
      </c>
      <c r="D12" s="11" t="inlineStr">
        <is>
          <t>Turma Fictícia 07</t>
        </is>
      </c>
      <c r="E12" s="11" t="inlineStr">
        <is>
          <t>Tranças e Coques</t>
        </is>
      </c>
      <c r="F12" s="11" t="inlineStr">
        <is>
          <t>Instrutora Fictícia G</t>
        </is>
      </c>
      <c r="G12" s="28" t="n">
        <v>0.5833333333333334</v>
      </c>
      <c r="H12" s="28" t="n">
        <v>0.75</v>
      </c>
      <c r="I12" s="11" t="inlineStr">
        <is>
          <t>Mesas em ilhas</t>
        </is>
      </c>
      <c r="J12" s="14" t="n">
        <v>30</v>
      </c>
      <c r="K12" s="14" t="n">
        <v>11</v>
      </c>
      <c r="L12" s="15" t="inlineStr">
        <is>
          <t>Planejada</t>
        </is>
      </c>
      <c r="M12" s="16">
        <f>IF($C12="","",IFERROR(VLOOKUP($C12,'Parâmetros'!$A$5:$B$8,2,FALSE),"Conferir sala"))</f>
        <v/>
      </c>
      <c r="N12" s="17">
        <f>IF(OR($G12="",$H12=""),"",IFERROR(IF($H12&gt;$G12,($H12-$G12)*24+IF($J12="",0,$J12)/60,""),""))</f>
        <v/>
      </c>
      <c r="O12" s="18">
        <f>IF(OR($G12="",$H12=""),"",IF($H12&lt;=$G12,"Conferir horário",IF(IFERROR($N12,0)&gt;'Parâmetros'!$G$9,"Conferir duração","OK")))</f>
        <v/>
      </c>
      <c r="P12" s="18">
        <f>IF(OR($K12="",$C12=""),"",IFERROR(IF(AND(ISNUMBER($M12),$K12&gt;$M12),"Conferir capacidade",IF(ISNUMBER($M12),"OK","Conferir sala")),"Conferir sala"))</f>
        <v/>
      </c>
      <c r="Q12" s="18">
        <f>IF(OR($B12="",$C12="",$G12="",$H12="",$L12=""),"",IF($L12="Cancelada","Não se aplica",IF($H12&lt;=$G12,"Conferir horário",IF(SUMPRODUCT(($B$6:$B$105=$B12)*($C$6:$C$105=$C12)*($L$6:$L$105&lt;&gt;"")*($L$6:$L$105&lt;&gt;"Cancelada")*($G$6:$G$105&lt;&gt;"")*($H$6:$H$105&lt;&gt;"")*(ROW($B$6:$B$105)&lt;&gt;ROW())*(($G$6:$G$105-$J$6:$J$105/1440)&lt;$H12)*($H$6:$H$105&gt;($G12-$J12/1440)))&gt;0,"Conferir agenda","Livre"))))</f>
        <v/>
      </c>
    </row>
    <row r="13" ht="28" customHeight="1">
      <c r="A13" s="11" t="inlineStr">
        <is>
          <t>RES-008</t>
        </is>
      </c>
      <c r="B13" s="12" t="n">
        <v>46284</v>
      </c>
      <c r="C13" s="11" t="inlineStr">
        <is>
          <t>Sala Aurora Fictícia</t>
        </is>
      </c>
      <c r="D13" s="11" t="inlineStr">
        <is>
          <t>Turma Fictícia 08</t>
        </is>
      </c>
      <c r="E13" s="11" t="inlineStr">
        <is>
          <t>Cuidados Básicos com Unhas</t>
        </is>
      </c>
      <c r="F13" s="11" t="inlineStr">
        <is>
          <t>Instrutora Fictícia H</t>
        </is>
      </c>
      <c r="G13" s="28" t="n">
        <v>0.75</v>
      </c>
      <c r="H13" s="28" t="n">
        <v>0.875</v>
      </c>
      <c r="I13" s="11" t="inlineStr">
        <is>
          <t>Bancadas individuais</t>
        </is>
      </c>
      <c r="J13" s="14" t="n">
        <v>20</v>
      </c>
      <c r="K13" s="14" t="n">
        <v>15</v>
      </c>
      <c r="L13" s="15" t="inlineStr">
        <is>
          <t>Confirmada</t>
        </is>
      </c>
      <c r="M13" s="19">
        <f>IF($C13="","",IFERROR(VLOOKUP($C13,'Parâmetros'!$A$5:$B$8,2,FALSE),"Conferir sala"))</f>
        <v/>
      </c>
      <c r="N13" s="20">
        <f>IF(OR($G13="",$H13=""),"",IFERROR(IF($H13&gt;$G13,($H13-$G13)*24+IF($J13="",0,$J13)/60,""),""))</f>
        <v/>
      </c>
      <c r="O13" s="21">
        <f>IF(OR($G13="",$H13=""),"",IF($H13&lt;=$G13,"Conferir horário",IF(IFERROR($N13,0)&gt;'Parâmetros'!$G$9,"Conferir duração","OK")))</f>
        <v/>
      </c>
      <c r="P13" s="21">
        <f>IF(OR($K13="",$C13=""),"",IFERROR(IF(AND(ISNUMBER($M13),$K13&gt;$M13),"Conferir capacidade",IF(ISNUMBER($M13),"OK","Conferir sala")),"Conferir sala"))</f>
        <v/>
      </c>
      <c r="Q13" s="21">
        <f>IF(OR($B13="",$C13="",$G13="",$H13="",$L13=""),"",IF($L13="Cancelada","Não se aplica",IF($H13&lt;=$G13,"Conferir horário",IF(SUMPRODUCT(($B$6:$B$105=$B13)*($C$6:$C$105=$C13)*($L$6:$L$105&lt;&gt;"")*($L$6:$L$105&lt;&gt;"Cancelada")*($G$6:$G$105&lt;&gt;"")*($H$6:$H$105&lt;&gt;"")*(ROW($B$6:$B$105)&lt;&gt;ROW())*(($G$6:$G$105-$J$6:$J$105/1440)&lt;$H13)*($H$6:$H$105&gt;($G13-$J13/1440)))&gt;0,"Conferir agenda","Livre"))))</f>
        <v/>
      </c>
    </row>
    <row r="14" ht="28" customHeight="1">
      <c r="A14" s="11" t="inlineStr">
        <is>
          <t>RES-009</t>
        </is>
      </c>
      <c r="B14" s="12" t="n">
        <v>46286</v>
      </c>
      <c r="C14" s="11" t="inlineStr">
        <is>
          <t>Sala Cereja Fictícia</t>
        </is>
      </c>
      <c r="D14" s="11" t="inlineStr">
        <is>
          <t>Turma Fictícia 09</t>
        </is>
      </c>
      <c r="E14" s="11" t="inlineStr">
        <is>
          <t>Maquiagem para Eventos</t>
        </is>
      </c>
      <c r="F14" s="11" t="inlineStr">
        <is>
          <t>Instrutora Fictícia I</t>
        </is>
      </c>
      <c r="G14" s="28" t="n">
        <v>0.3333333333333333</v>
      </c>
      <c r="H14" s="28" t="n">
        <v>0.5</v>
      </c>
      <c r="I14" s="11" t="inlineStr">
        <is>
          <t>Iluminação de apoio</t>
        </is>
      </c>
      <c r="J14" s="14" t="n">
        <v>40</v>
      </c>
      <c r="K14" s="14" t="n">
        <v>17</v>
      </c>
      <c r="L14" s="15" t="inlineStr">
        <is>
          <t>Cancelada</t>
        </is>
      </c>
      <c r="M14" s="16">
        <f>IF($C14="","",IFERROR(VLOOKUP($C14,'Parâmetros'!$A$5:$B$8,2,FALSE),"Conferir sala"))</f>
        <v/>
      </c>
      <c r="N14" s="17">
        <f>IF(OR($G14="",$H14=""),"",IFERROR(IF($H14&gt;$G14,($H14-$G14)*24+IF($J14="",0,$J14)/60,""),""))</f>
        <v/>
      </c>
      <c r="O14" s="18">
        <f>IF(OR($G14="",$H14=""),"",IF($H14&lt;=$G14,"Conferir horário",IF(IFERROR($N14,0)&gt;'Parâmetros'!$G$9,"Conferir duração","OK")))</f>
        <v/>
      </c>
      <c r="P14" s="18">
        <f>IF(OR($K14="",$C14=""),"",IFERROR(IF(AND(ISNUMBER($M14),$K14&gt;$M14),"Conferir capacidade",IF(ISNUMBER($M14),"OK","Conferir sala")),"Conferir sala"))</f>
        <v/>
      </c>
      <c r="Q14" s="18">
        <f>IF(OR($B14="",$C14="",$G14="",$H14="",$L14=""),"",IF($L14="Cancelada","Não se aplica",IF($H14&lt;=$G14,"Conferir horário",IF(SUMPRODUCT(($B$6:$B$105=$B14)*($C$6:$C$105=$C14)*($L$6:$L$105&lt;&gt;"")*($L$6:$L$105&lt;&gt;"Cancelada")*($G$6:$G$105&lt;&gt;"")*($H$6:$H$105&lt;&gt;"")*(ROW($B$6:$B$105)&lt;&gt;ROW())*(($G$6:$G$105-$J$6:$J$105/1440)&lt;$H14)*($H$6:$H$105&gt;($G14-$J14/1440)))&gt;0,"Conferir agenda","Livre"))))</f>
        <v/>
      </c>
    </row>
    <row r="15" ht="28" customHeight="1">
      <c r="A15" s="11" t="inlineStr">
        <is>
          <t>RES-010</t>
        </is>
      </c>
      <c r="B15" s="12" t="n">
        <v>46289</v>
      </c>
      <c r="C15" s="11" t="inlineStr">
        <is>
          <t>Sala Dourada Fictícia</t>
        </is>
      </c>
      <c r="D15" s="11" t="inlineStr">
        <is>
          <t>Turma Fictícia 10</t>
        </is>
      </c>
      <c r="E15" s="11" t="inlineStr">
        <is>
          <t>Técnicas de Escova</t>
        </is>
      </c>
      <c r="F15" s="11" t="inlineStr">
        <is>
          <t>Instrutor Fictício J</t>
        </is>
      </c>
      <c r="G15" s="28" t="n">
        <v>0.4166666666666667</v>
      </c>
      <c r="H15" s="28" t="n">
        <v>0.8125</v>
      </c>
      <c r="I15" s="11" t="inlineStr">
        <is>
          <t>Lavatórios didáticos</t>
        </is>
      </c>
      <c r="J15" s="14" t="n">
        <v>60</v>
      </c>
      <c r="K15" s="14" t="n">
        <v>19</v>
      </c>
      <c r="L15" s="15" t="inlineStr">
        <is>
          <t>Confirmada</t>
        </is>
      </c>
      <c r="M15" s="19">
        <f>IF($C15="","",IFERROR(VLOOKUP($C15,'Parâmetros'!$A$5:$B$8,2,FALSE),"Conferir sala"))</f>
        <v/>
      </c>
      <c r="N15" s="20">
        <f>IF(OR($G15="",$H15=""),"",IFERROR(IF($H15&gt;$G15,($H15-$G15)*24+IF($J15="",0,$J15)/60,""),""))</f>
        <v/>
      </c>
      <c r="O15" s="21">
        <f>IF(OR($G15="",$H15=""),"",IF($H15&lt;=$G15,"Conferir horário",IF(IFERROR($N15,0)&gt;'Parâmetros'!$G$9,"Conferir duração","OK")))</f>
        <v/>
      </c>
      <c r="P15" s="21">
        <f>IF(OR($K15="",$C15=""),"",IFERROR(IF(AND(ISNUMBER($M15),$K15&gt;$M15),"Conferir capacidade",IF(ISNUMBER($M15),"OK","Conferir sala")),"Conferir sala"))</f>
        <v/>
      </c>
      <c r="Q15" s="21">
        <f>IF(OR($B15="",$C15="",$G15="",$H15="",$L15=""),"",IF($L15="Cancelada","Não se aplica",IF($H15&lt;=$G15,"Conferir horário",IF(SUMPRODUCT(($B$6:$B$105=$B15)*($C$6:$C$105=$C15)*($L$6:$L$105&lt;&gt;"")*($L$6:$L$105&lt;&gt;"Cancelada")*($G$6:$G$105&lt;&gt;"")*($H$6:$H$105&lt;&gt;"")*(ROW($B$6:$B$105)&lt;&gt;ROW())*(($G$6:$G$105-$J$6:$J$105/1440)&lt;$H15)*($H$6:$H$105&gt;($G15-$J15/1440)))&gt;0,"Conferir agenda","Livre"))))</f>
        <v/>
      </c>
    </row>
    <row r="16" ht="28" customHeight="1">
      <c r="A16" s="11" t="n"/>
      <c r="B16" s="12" t="n"/>
      <c r="C16" s="11" t="n"/>
      <c r="D16" s="11" t="n"/>
      <c r="E16" s="11" t="n"/>
      <c r="F16" s="11" t="n"/>
      <c r="G16" s="28" t="n"/>
      <c r="H16" s="28" t="n"/>
      <c r="I16" s="11" t="n"/>
      <c r="J16" s="14" t="n"/>
      <c r="K16" s="14" t="n"/>
      <c r="L16" s="15" t="n"/>
      <c r="M16" s="16">
        <f>IF($C16="","",IFERROR(VLOOKUP($C16,'Parâmetros'!$A$5:$B$8,2,FALSE),"Conferir sala"))</f>
        <v/>
      </c>
      <c r="N16" s="17">
        <f>IF(OR($G16="",$H16=""),"",IFERROR(IF($H16&gt;$G16,($H16-$G16)*24+IF($J16="",0,$J16)/60,""),""))</f>
        <v/>
      </c>
      <c r="O16" s="18">
        <f>IF(OR($G16="",$H16=""),"",IF($H16&lt;=$G16,"Conferir horário",IF(IFERROR($N16,0)&gt;'Parâmetros'!$G$9,"Conferir duração","OK")))</f>
        <v/>
      </c>
      <c r="P16" s="18">
        <f>IF(OR($K16="",$C16=""),"",IFERROR(IF(AND(ISNUMBER($M16),$K16&gt;$M16),"Conferir capacidade",IF(ISNUMBER($M16),"OK","Conferir sala")),"Conferir sala"))</f>
        <v/>
      </c>
      <c r="Q16" s="18">
        <f>IF(OR($B16="",$C16="",$G16="",$H16="",$L16=""),"",IF($L16="Cancelada","Não se aplica",IF($H16&lt;=$G16,"Conferir horário",IF(SUMPRODUCT(($B$6:$B$105=$B16)*($C$6:$C$105=$C16)*($L$6:$L$105&lt;&gt;"")*($L$6:$L$105&lt;&gt;"Cancelada")*($G$6:$G$105&lt;&gt;"")*($H$6:$H$105&lt;&gt;"")*(ROW($B$6:$B$105)&lt;&gt;ROW())*(($G$6:$G$105-$J$6:$J$105/1440)&lt;$H16)*($H$6:$H$105&gt;($G16-$J16/1440)))&gt;0,"Conferir agenda","Livre"))))</f>
        <v/>
      </c>
    </row>
    <row r="17" ht="28" customHeight="1">
      <c r="A17" s="11" t="n"/>
      <c r="B17" s="12" t="n"/>
      <c r="C17" s="11" t="n"/>
      <c r="D17" s="11" t="n"/>
      <c r="E17" s="11" t="n"/>
      <c r="F17" s="11" t="n"/>
      <c r="G17" s="28" t="n"/>
      <c r="H17" s="28" t="n"/>
      <c r="I17" s="11" t="n"/>
      <c r="J17" s="14" t="n"/>
      <c r="K17" s="14" t="n"/>
      <c r="L17" s="15" t="n"/>
      <c r="M17" s="19">
        <f>IF($C17="","",IFERROR(VLOOKUP($C17,'Parâmetros'!$A$5:$B$8,2,FALSE),"Conferir sala"))</f>
        <v/>
      </c>
      <c r="N17" s="20">
        <f>IF(OR($G17="",$H17=""),"",IFERROR(IF($H17&gt;$G17,($H17-$G17)*24+IF($J17="",0,$J17)/60,""),""))</f>
        <v/>
      </c>
      <c r="O17" s="21">
        <f>IF(OR($G17="",$H17=""),"",IF($H17&lt;=$G17,"Conferir horário",IF(IFERROR($N17,0)&gt;'Parâmetros'!$G$9,"Conferir duração","OK")))</f>
        <v/>
      </c>
      <c r="P17" s="21">
        <f>IF(OR($K17="",$C17=""),"",IFERROR(IF(AND(ISNUMBER($M17),$K17&gt;$M17),"Conferir capacidade",IF(ISNUMBER($M17),"OK","Conferir sala")),"Conferir sala"))</f>
        <v/>
      </c>
      <c r="Q17" s="21">
        <f>IF(OR($B17="",$C17="",$G17="",$H17="",$L17=""),"",IF($L17="Cancelada","Não se aplica",IF($H17&lt;=$G17,"Conferir horário",IF(SUMPRODUCT(($B$6:$B$105=$B17)*($C$6:$C$105=$C17)*($L$6:$L$105&lt;&gt;"")*($L$6:$L$105&lt;&gt;"Cancelada")*($G$6:$G$105&lt;&gt;"")*($H$6:$H$105&lt;&gt;"")*(ROW($B$6:$B$105)&lt;&gt;ROW())*(($G$6:$G$105-$J$6:$J$105/1440)&lt;$H17)*($H$6:$H$105&gt;($G17-$J17/1440)))&gt;0,"Conferir agenda","Livre"))))</f>
        <v/>
      </c>
    </row>
    <row r="18" ht="28" customHeight="1">
      <c r="A18" s="11" t="n"/>
      <c r="B18" s="12" t="n"/>
      <c r="C18" s="11" t="n"/>
      <c r="D18" s="11" t="n"/>
      <c r="E18" s="11" t="n"/>
      <c r="F18" s="11" t="n"/>
      <c r="G18" s="28" t="n"/>
      <c r="H18" s="28" t="n"/>
      <c r="I18" s="11" t="n"/>
      <c r="J18" s="14" t="n"/>
      <c r="K18" s="14" t="n"/>
      <c r="L18" s="15" t="n"/>
      <c r="M18" s="16">
        <f>IF($C18="","",IFERROR(VLOOKUP($C18,'Parâmetros'!$A$5:$B$8,2,FALSE),"Conferir sala"))</f>
        <v/>
      </c>
      <c r="N18" s="17">
        <f>IF(OR($G18="",$H18=""),"",IFERROR(IF($H18&gt;$G18,($H18-$G18)*24+IF($J18="",0,$J18)/60,""),""))</f>
        <v/>
      </c>
      <c r="O18" s="18">
        <f>IF(OR($G18="",$H18=""),"",IF($H18&lt;=$G18,"Conferir horário",IF(IFERROR($N18,0)&gt;'Parâmetros'!$G$9,"Conferir duração","OK")))</f>
        <v/>
      </c>
      <c r="P18" s="18">
        <f>IF(OR($K18="",$C18=""),"",IFERROR(IF(AND(ISNUMBER($M18),$K18&gt;$M18),"Conferir capacidade",IF(ISNUMBER($M18),"OK","Conferir sala")),"Conferir sala"))</f>
        <v/>
      </c>
      <c r="Q18" s="18">
        <f>IF(OR($B18="",$C18="",$G18="",$H18="",$L18=""),"",IF($L18="Cancelada","Não se aplica",IF($H18&lt;=$G18,"Conferir horário",IF(SUMPRODUCT(($B$6:$B$105=$B18)*($C$6:$C$105=$C18)*($L$6:$L$105&lt;&gt;"")*($L$6:$L$105&lt;&gt;"Cancelada")*($G$6:$G$105&lt;&gt;"")*($H$6:$H$105&lt;&gt;"")*(ROW($B$6:$B$105)&lt;&gt;ROW())*(($G$6:$G$105-$J$6:$J$105/1440)&lt;$H18)*($H$6:$H$105&gt;($G18-$J18/1440)))&gt;0,"Conferir agenda","Livre"))))</f>
        <v/>
      </c>
    </row>
    <row r="19" ht="28" customHeight="1">
      <c r="A19" s="11" t="n"/>
      <c r="B19" s="12" t="n"/>
      <c r="C19" s="11" t="n"/>
      <c r="D19" s="11" t="n"/>
      <c r="E19" s="11" t="n"/>
      <c r="F19" s="11" t="n"/>
      <c r="G19" s="28" t="n"/>
      <c r="H19" s="28" t="n"/>
      <c r="I19" s="11" t="n"/>
      <c r="J19" s="14" t="n"/>
      <c r="K19" s="14" t="n"/>
      <c r="L19" s="15" t="n"/>
      <c r="M19" s="19">
        <f>IF($C19="","",IFERROR(VLOOKUP($C19,'Parâmetros'!$A$5:$B$8,2,FALSE),"Conferir sala"))</f>
        <v/>
      </c>
      <c r="N19" s="20">
        <f>IF(OR($G19="",$H19=""),"",IFERROR(IF($H19&gt;$G19,($H19-$G19)*24+IF($J19="",0,$J19)/60,""),""))</f>
        <v/>
      </c>
      <c r="O19" s="21">
        <f>IF(OR($G19="",$H19=""),"",IF($H19&lt;=$G19,"Conferir horário",IF(IFERROR($N19,0)&gt;'Parâmetros'!$G$9,"Conferir duração","OK")))</f>
        <v/>
      </c>
      <c r="P19" s="21">
        <f>IF(OR($K19="",$C19=""),"",IFERROR(IF(AND(ISNUMBER($M19),$K19&gt;$M19),"Conferir capacidade",IF(ISNUMBER($M19),"OK","Conferir sala")),"Conferir sala"))</f>
        <v/>
      </c>
      <c r="Q19" s="21">
        <f>IF(OR($B19="",$C19="",$G19="",$H19="",$L19=""),"",IF($L19="Cancelada","Não se aplica",IF($H19&lt;=$G19,"Conferir horário",IF(SUMPRODUCT(($B$6:$B$105=$B19)*($C$6:$C$105=$C19)*($L$6:$L$105&lt;&gt;"")*($L$6:$L$105&lt;&gt;"Cancelada")*($G$6:$G$105&lt;&gt;"")*($H$6:$H$105&lt;&gt;"")*(ROW($B$6:$B$105)&lt;&gt;ROW())*(($G$6:$G$105-$J$6:$J$105/1440)&lt;$H19)*($H$6:$H$105&gt;($G19-$J19/1440)))&gt;0,"Conferir agenda","Livre"))))</f>
        <v/>
      </c>
    </row>
    <row r="20" ht="28" customHeight="1">
      <c r="A20" s="11" t="n"/>
      <c r="B20" s="12" t="n"/>
      <c r="C20" s="11" t="n"/>
      <c r="D20" s="11" t="n"/>
      <c r="E20" s="11" t="n"/>
      <c r="F20" s="11" t="n"/>
      <c r="G20" s="28" t="n"/>
      <c r="H20" s="28" t="n"/>
      <c r="I20" s="11" t="n"/>
      <c r="J20" s="14" t="n"/>
      <c r="K20" s="14" t="n"/>
      <c r="L20" s="15" t="n"/>
      <c r="M20" s="16">
        <f>IF($C20="","",IFERROR(VLOOKUP($C20,'Parâmetros'!$A$5:$B$8,2,FALSE),"Conferir sala"))</f>
        <v/>
      </c>
      <c r="N20" s="17">
        <f>IF(OR($G20="",$H20=""),"",IFERROR(IF($H20&gt;$G20,($H20-$G20)*24+IF($J20="",0,$J20)/60,""),""))</f>
        <v/>
      </c>
      <c r="O20" s="18">
        <f>IF(OR($G20="",$H20=""),"",IF($H20&lt;=$G20,"Conferir horário",IF(IFERROR($N20,0)&gt;'Parâmetros'!$G$9,"Conferir duração","OK")))</f>
        <v/>
      </c>
      <c r="P20" s="18">
        <f>IF(OR($K20="",$C20=""),"",IFERROR(IF(AND(ISNUMBER($M20),$K20&gt;$M20),"Conferir capacidade",IF(ISNUMBER($M20),"OK","Conferir sala")),"Conferir sala"))</f>
        <v/>
      </c>
      <c r="Q20" s="18">
        <f>IF(OR($B20="",$C20="",$G20="",$H20="",$L20=""),"",IF($L20="Cancelada","Não se aplica",IF($H20&lt;=$G20,"Conferir horário",IF(SUMPRODUCT(($B$6:$B$105=$B20)*($C$6:$C$105=$C20)*($L$6:$L$105&lt;&gt;"")*($L$6:$L$105&lt;&gt;"Cancelada")*($G$6:$G$105&lt;&gt;"")*($H$6:$H$105&lt;&gt;"")*(ROW($B$6:$B$105)&lt;&gt;ROW())*(($G$6:$G$105-$J$6:$J$105/1440)&lt;$H20)*($H$6:$H$105&gt;($G20-$J20/1440)))&gt;0,"Conferir agenda","Livre"))))</f>
        <v/>
      </c>
    </row>
    <row r="21" ht="28" customHeight="1">
      <c r="A21" s="11" t="n"/>
      <c r="B21" s="12" t="n"/>
      <c r="C21" s="11" t="n"/>
      <c r="D21" s="11" t="n"/>
      <c r="E21" s="11" t="n"/>
      <c r="F21" s="11" t="n"/>
      <c r="G21" s="28" t="n"/>
      <c r="H21" s="28" t="n"/>
      <c r="I21" s="11" t="n"/>
      <c r="J21" s="14" t="n"/>
      <c r="K21" s="14" t="n"/>
      <c r="L21" s="15" t="n"/>
      <c r="M21" s="19">
        <f>IF($C21="","",IFERROR(VLOOKUP($C21,'Parâmetros'!$A$5:$B$8,2,FALSE),"Conferir sala"))</f>
        <v/>
      </c>
      <c r="N21" s="20">
        <f>IF(OR($G21="",$H21=""),"",IFERROR(IF($H21&gt;$G21,($H21-$G21)*24+IF($J21="",0,$J21)/60,""),""))</f>
        <v/>
      </c>
      <c r="O21" s="21">
        <f>IF(OR($G21="",$H21=""),"",IF($H21&lt;=$G21,"Conferir horário",IF(IFERROR($N21,0)&gt;'Parâmetros'!$G$9,"Conferir duração","OK")))</f>
        <v/>
      </c>
      <c r="P21" s="21">
        <f>IF(OR($K21="",$C21=""),"",IFERROR(IF(AND(ISNUMBER($M21),$K21&gt;$M21),"Conferir capacidade",IF(ISNUMBER($M21),"OK","Conferir sala")),"Conferir sala"))</f>
        <v/>
      </c>
      <c r="Q21" s="21">
        <f>IF(OR($B21="",$C21="",$G21="",$H21="",$L21=""),"",IF($L21="Cancelada","Não se aplica",IF($H21&lt;=$G21,"Conferir horário",IF(SUMPRODUCT(($B$6:$B$105=$B21)*($C$6:$C$105=$C21)*($L$6:$L$105&lt;&gt;"")*($L$6:$L$105&lt;&gt;"Cancelada")*($G$6:$G$105&lt;&gt;"")*($H$6:$H$105&lt;&gt;"")*(ROW($B$6:$B$105)&lt;&gt;ROW())*(($G$6:$G$105-$J$6:$J$105/1440)&lt;$H21)*($H$6:$H$105&gt;($G21-$J21/1440)))&gt;0,"Conferir agenda","Livre"))))</f>
        <v/>
      </c>
    </row>
    <row r="22" ht="28" customHeight="1">
      <c r="A22" s="11" t="n"/>
      <c r="B22" s="12" t="n"/>
      <c r="C22" s="11" t="n"/>
      <c r="D22" s="11" t="n"/>
      <c r="E22" s="11" t="n"/>
      <c r="F22" s="11" t="n"/>
      <c r="G22" s="28" t="n"/>
      <c r="H22" s="28" t="n"/>
      <c r="I22" s="11" t="n"/>
      <c r="J22" s="14" t="n"/>
      <c r="K22" s="14" t="n"/>
      <c r="L22" s="15" t="n"/>
      <c r="M22" s="16">
        <f>IF($C22="","",IFERROR(VLOOKUP($C22,'Parâmetros'!$A$5:$B$8,2,FALSE),"Conferir sala"))</f>
        <v/>
      </c>
      <c r="N22" s="17">
        <f>IF(OR($G22="",$H22=""),"",IFERROR(IF($H22&gt;$G22,($H22-$G22)*24+IF($J22="",0,$J22)/60,""),""))</f>
        <v/>
      </c>
      <c r="O22" s="18">
        <f>IF(OR($G22="",$H22=""),"",IF($H22&lt;=$G22,"Conferir horário",IF(IFERROR($N22,0)&gt;'Parâmetros'!$G$9,"Conferir duração","OK")))</f>
        <v/>
      </c>
      <c r="P22" s="18">
        <f>IF(OR($K22="",$C22=""),"",IFERROR(IF(AND(ISNUMBER($M22),$K22&gt;$M22),"Conferir capacidade",IF(ISNUMBER($M22),"OK","Conferir sala")),"Conferir sala"))</f>
        <v/>
      </c>
      <c r="Q22" s="18">
        <f>IF(OR($B22="",$C22="",$G22="",$H22="",$L22=""),"",IF($L22="Cancelada","Não se aplica",IF($H22&lt;=$G22,"Conferir horário",IF(SUMPRODUCT(($B$6:$B$105=$B22)*($C$6:$C$105=$C22)*($L$6:$L$105&lt;&gt;"")*($L$6:$L$105&lt;&gt;"Cancelada")*($G$6:$G$105&lt;&gt;"")*($H$6:$H$105&lt;&gt;"")*(ROW($B$6:$B$105)&lt;&gt;ROW())*(($G$6:$G$105-$J$6:$J$105/1440)&lt;$H22)*($H$6:$H$105&gt;($G22-$J22/1440)))&gt;0,"Conferir agenda","Livre"))))</f>
        <v/>
      </c>
    </row>
    <row r="23" ht="28" customHeight="1">
      <c r="A23" s="11" t="n"/>
      <c r="B23" s="12" t="n"/>
      <c r="C23" s="11" t="n"/>
      <c r="D23" s="11" t="n"/>
      <c r="E23" s="11" t="n"/>
      <c r="F23" s="11" t="n"/>
      <c r="G23" s="28" t="n"/>
      <c r="H23" s="28" t="n"/>
      <c r="I23" s="11" t="n"/>
      <c r="J23" s="14" t="n"/>
      <c r="K23" s="14" t="n"/>
      <c r="L23" s="15" t="n"/>
      <c r="M23" s="19">
        <f>IF($C23="","",IFERROR(VLOOKUP($C23,'Parâmetros'!$A$5:$B$8,2,FALSE),"Conferir sala"))</f>
        <v/>
      </c>
      <c r="N23" s="20">
        <f>IF(OR($G23="",$H23=""),"",IFERROR(IF($H23&gt;$G23,($H23-$G23)*24+IF($J23="",0,$J23)/60,""),""))</f>
        <v/>
      </c>
      <c r="O23" s="21">
        <f>IF(OR($G23="",$H23=""),"",IF($H23&lt;=$G23,"Conferir horário",IF(IFERROR($N23,0)&gt;'Parâmetros'!$G$9,"Conferir duração","OK")))</f>
        <v/>
      </c>
      <c r="P23" s="21">
        <f>IF(OR($K23="",$C23=""),"",IFERROR(IF(AND(ISNUMBER($M23),$K23&gt;$M23),"Conferir capacidade",IF(ISNUMBER($M23),"OK","Conferir sala")),"Conferir sala"))</f>
        <v/>
      </c>
      <c r="Q23" s="21">
        <f>IF(OR($B23="",$C23="",$G23="",$H23="",$L23=""),"",IF($L23="Cancelada","Não se aplica",IF($H23&lt;=$G23,"Conferir horário",IF(SUMPRODUCT(($B$6:$B$105=$B23)*($C$6:$C$105=$C23)*($L$6:$L$105&lt;&gt;"")*($L$6:$L$105&lt;&gt;"Cancelada")*($G$6:$G$105&lt;&gt;"")*($H$6:$H$105&lt;&gt;"")*(ROW($B$6:$B$105)&lt;&gt;ROW())*(($G$6:$G$105-$J$6:$J$105/1440)&lt;$H23)*($H$6:$H$105&gt;($G23-$J23/1440)))&gt;0,"Conferir agenda","Livre"))))</f>
        <v/>
      </c>
    </row>
    <row r="24" ht="28" customHeight="1">
      <c r="A24" s="11" t="n"/>
      <c r="B24" s="12" t="n"/>
      <c r="C24" s="11" t="n"/>
      <c r="D24" s="11" t="n"/>
      <c r="E24" s="11" t="n"/>
      <c r="F24" s="11" t="n"/>
      <c r="G24" s="28" t="n"/>
      <c r="H24" s="28" t="n"/>
      <c r="I24" s="11" t="n"/>
      <c r="J24" s="14" t="n"/>
      <c r="K24" s="14" t="n"/>
      <c r="L24" s="15" t="n"/>
      <c r="M24" s="16">
        <f>IF($C24="","",IFERROR(VLOOKUP($C24,'Parâmetros'!$A$5:$B$8,2,FALSE),"Conferir sala"))</f>
        <v/>
      </c>
      <c r="N24" s="17">
        <f>IF(OR($G24="",$H24=""),"",IFERROR(IF($H24&gt;$G24,($H24-$G24)*24+IF($J24="",0,$J24)/60,""),""))</f>
        <v/>
      </c>
      <c r="O24" s="18">
        <f>IF(OR($G24="",$H24=""),"",IF($H24&lt;=$G24,"Conferir horário",IF(IFERROR($N24,0)&gt;'Parâmetros'!$G$9,"Conferir duração","OK")))</f>
        <v/>
      </c>
      <c r="P24" s="18">
        <f>IF(OR($K24="",$C24=""),"",IFERROR(IF(AND(ISNUMBER($M24),$K24&gt;$M24),"Conferir capacidade",IF(ISNUMBER($M24),"OK","Conferir sala")),"Conferir sala"))</f>
        <v/>
      </c>
      <c r="Q24" s="18">
        <f>IF(OR($B24="",$C24="",$G24="",$H24="",$L24=""),"",IF($L24="Cancelada","Não se aplica",IF($H24&lt;=$G24,"Conferir horário",IF(SUMPRODUCT(($B$6:$B$105=$B24)*($C$6:$C$105=$C24)*($L$6:$L$105&lt;&gt;"")*($L$6:$L$105&lt;&gt;"Cancelada")*($G$6:$G$105&lt;&gt;"")*($H$6:$H$105&lt;&gt;"")*(ROW($B$6:$B$105)&lt;&gt;ROW())*(($G$6:$G$105-$J$6:$J$105/1440)&lt;$H24)*($H$6:$H$105&gt;($G24-$J24/1440)))&gt;0,"Conferir agenda","Livre"))))</f>
        <v/>
      </c>
    </row>
    <row r="25" ht="28" customHeight="1">
      <c r="A25" s="11" t="n"/>
      <c r="B25" s="12" t="n"/>
      <c r="C25" s="11" t="n"/>
      <c r="D25" s="11" t="n"/>
      <c r="E25" s="11" t="n"/>
      <c r="F25" s="11" t="n"/>
      <c r="G25" s="28" t="n"/>
      <c r="H25" s="28" t="n"/>
      <c r="I25" s="11" t="n"/>
      <c r="J25" s="14" t="n"/>
      <c r="K25" s="14" t="n"/>
      <c r="L25" s="15" t="n"/>
      <c r="M25" s="19">
        <f>IF($C25="","",IFERROR(VLOOKUP($C25,'Parâmetros'!$A$5:$B$8,2,FALSE),"Conferir sala"))</f>
        <v/>
      </c>
      <c r="N25" s="20">
        <f>IF(OR($G25="",$H25=""),"",IFERROR(IF($H25&gt;$G25,($H25-$G25)*24+IF($J25="",0,$J25)/60,""),""))</f>
        <v/>
      </c>
      <c r="O25" s="21">
        <f>IF(OR($G25="",$H25=""),"",IF($H25&lt;=$G25,"Conferir horário",IF(IFERROR($N25,0)&gt;'Parâmetros'!$G$9,"Conferir duração","OK")))</f>
        <v/>
      </c>
      <c r="P25" s="21">
        <f>IF(OR($K25="",$C25=""),"",IFERROR(IF(AND(ISNUMBER($M25),$K25&gt;$M25),"Conferir capacidade",IF(ISNUMBER($M25),"OK","Conferir sala")),"Conferir sala"))</f>
        <v/>
      </c>
      <c r="Q25" s="21">
        <f>IF(OR($B25="",$C25="",$G25="",$H25="",$L25=""),"",IF($L25="Cancelada","Não se aplica",IF($H25&lt;=$G25,"Conferir horário",IF(SUMPRODUCT(($B$6:$B$105=$B25)*($C$6:$C$105=$C25)*($L$6:$L$105&lt;&gt;"")*($L$6:$L$105&lt;&gt;"Cancelada")*($G$6:$G$105&lt;&gt;"")*($H$6:$H$105&lt;&gt;"")*(ROW($B$6:$B$105)&lt;&gt;ROW())*(($G$6:$G$105-$J$6:$J$105/1440)&lt;$H25)*($H$6:$H$105&gt;($G25-$J25/1440)))&gt;0,"Conferir agenda","Livre"))))</f>
        <v/>
      </c>
    </row>
    <row r="26" ht="28" customHeight="1">
      <c r="A26" s="11" t="n"/>
      <c r="B26" s="12" t="n"/>
      <c r="C26" s="11" t="n"/>
      <c r="D26" s="11" t="n"/>
      <c r="E26" s="11" t="n"/>
      <c r="F26" s="11" t="n"/>
      <c r="G26" s="28" t="n"/>
      <c r="H26" s="28" t="n"/>
      <c r="I26" s="11" t="n"/>
      <c r="J26" s="14" t="n"/>
      <c r="K26" s="14" t="n"/>
      <c r="L26" s="15" t="n"/>
      <c r="M26" s="16">
        <f>IF($C26="","",IFERROR(VLOOKUP($C26,'Parâmetros'!$A$5:$B$8,2,FALSE),"Conferir sala"))</f>
        <v/>
      </c>
      <c r="N26" s="17">
        <f>IF(OR($G26="",$H26=""),"",IFERROR(IF($H26&gt;$G26,($H26-$G26)*24+IF($J26="",0,$J26)/60,""),""))</f>
        <v/>
      </c>
      <c r="O26" s="18">
        <f>IF(OR($G26="",$H26=""),"",IF($H26&lt;=$G26,"Conferir horário",IF(IFERROR($N26,0)&gt;'Parâmetros'!$G$9,"Conferir duração","OK")))</f>
        <v/>
      </c>
      <c r="P26" s="18">
        <f>IF(OR($K26="",$C26=""),"",IFERROR(IF(AND(ISNUMBER($M26),$K26&gt;$M26),"Conferir capacidade",IF(ISNUMBER($M26),"OK","Conferir sala")),"Conferir sala"))</f>
        <v/>
      </c>
      <c r="Q26" s="18">
        <f>IF(OR($B26="",$C26="",$G26="",$H26="",$L26=""),"",IF($L26="Cancelada","Não se aplica",IF($H26&lt;=$G26,"Conferir horário",IF(SUMPRODUCT(($B$6:$B$105=$B26)*($C$6:$C$105=$C26)*($L$6:$L$105&lt;&gt;"")*($L$6:$L$105&lt;&gt;"Cancelada")*($G$6:$G$105&lt;&gt;"")*($H$6:$H$105&lt;&gt;"")*(ROW($B$6:$B$105)&lt;&gt;ROW())*(($G$6:$G$105-$J$6:$J$105/1440)&lt;$H26)*($H$6:$H$105&gt;($G26-$J26/1440)))&gt;0,"Conferir agenda","Livre"))))</f>
        <v/>
      </c>
    </row>
    <row r="27" ht="28" customHeight="1">
      <c r="A27" s="11" t="n"/>
      <c r="B27" s="12" t="n"/>
      <c r="C27" s="11" t="n"/>
      <c r="D27" s="11" t="n"/>
      <c r="E27" s="11" t="n"/>
      <c r="F27" s="11" t="n"/>
      <c r="G27" s="28" t="n"/>
      <c r="H27" s="28" t="n"/>
      <c r="I27" s="11" t="n"/>
      <c r="J27" s="14" t="n"/>
      <c r="K27" s="14" t="n"/>
      <c r="L27" s="15" t="n"/>
      <c r="M27" s="19">
        <f>IF($C27="","",IFERROR(VLOOKUP($C27,'Parâmetros'!$A$5:$B$8,2,FALSE),"Conferir sala"))</f>
        <v/>
      </c>
      <c r="N27" s="20">
        <f>IF(OR($G27="",$H27=""),"",IFERROR(IF($H27&gt;$G27,($H27-$G27)*24+IF($J27="",0,$J27)/60,""),""))</f>
        <v/>
      </c>
      <c r="O27" s="21">
        <f>IF(OR($G27="",$H27=""),"",IF($H27&lt;=$G27,"Conferir horário",IF(IFERROR($N27,0)&gt;'Parâmetros'!$G$9,"Conferir duração","OK")))</f>
        <v/>
      </c>
      <c r="P27" s="21">
        <f>IF(OR($K27="",$C27=""),"",IFERROR(IF(AND(ISNUMBER($M27),$K27&gt;$M27),"Conferir capacidade",IF(ISNUMBER($M27),"OK","Conferir sala")),"Conferir sala"))</f>
        <v/>
      </c>
      <c r="Q27" s="21">
        <f>IF(OR($B27="",$C27="",$G27="",$H27="",$L27=""),"",IF($L27="Cancelada","Não se aplica",IF($H27&lt;=$G27,"Conferir horário",IF(SUMPRODUCT(($B$6:$B$105=$B27)*($C$6:$C$105=$C27)*($L$6:$L$105&lt;&gt;"")*($L$6:$L$105&lt;&gt;"Cancelada")*($G$6:$G$105&lt;&gt;"")*($H$6:$H$105&lt;&gt;"")*(ROW($B$6:$B$105)&lt;&gt;ROW())*(($G$6:$G$105-$J$6:$J$105/1440)&lt;$H27)*($H$6:$H$105&gt;($G27-$J27/1440)))&gt;0,"Conferir agenda","Livre"))))</f>
        <v/>
      </c>
    </row>
    <row r="28" ht="28" customHeight="1">
      <c r="A28" s="11" t="n"/>
      <c r="B28" s="12" t="n"/>
      <c r="C28" s="11" t="n"/>
      <c r="D28" s="11" t="n"/>
      <c r="E28" s="11" t="n"/>
      <c r="F28" s="11" t="n"/>
      <c r="G28" s="28" t="n"/>
      <c r="H28" s="28" t="n"/>
      <c r="I28" s="11" t="n"/>
      <c r="J28" s="14" t="n"/>
      <c r="K28" s="14" t="n"/>
      <c r="L28" s="15" t="n"/>
      <c r="M28" s="16">
        <f>IF($C28="","",IFERROR(VLOOKUP($C28,'Parâmetros'!$A$5:$B$8,2,FALSE),"Conferir sala"))</f>
        <v/>
      </c>
      <c r="N28" s="17">
        <f>IF(OR($G28="",$H28=""),"",IFERROR(IF($H28&gt;$G28,($H28-$G28)*24+IF($J28="",0,$J28)/60,""),""))</f>
        <v/>
      </c>
      <c r="O28" s="18">
        <f>IF(OR($G28="",$H28=""),"",IF($H28&lt;=$G28,"Conferir horário",IF(IFERROR($N28,0)&gt;'Parâmetros'!$G$9,"Conferir duração","OK")))</f>
        <v/>
      </c>
      <c r="P28" s="18">
        <f>IF(OR($K28="",$C28=""),"",IFERROR(IF(AND(ISNUMBER($M28),$K28&gt;$M28),"Conferir capacidade",IF(ISNUMBER($M28),"OK","Conferir sala")),"Conferir sala"))</f>
        <v/>
      </c>
      <c r="Q28" s="18">
        <f>IF(OR($B28="",$C28="",$G28="",$H28="",$L28=""),"",IF($L28="Cancelada","Não se aplica",IF($H28&lt;=$G28,"Conferir horário",IF(SUMPRODUCT(($B$6:$B$105=$B28)*($C$6:$C$105=$C28)*($L$6:$L$105&lt;&gt;"")*($L$6:$L$105&lt;&gt;"Cancelada")*($G$6:$G$105&lt;&gt;"")*($H$6:$H$105&lt;&gt;"")*(ROW($B$6:$B$105)&lt;&gt;ROW())*(($G$6:$G$105-$J$6:$J$105/1440)&lt;$H28)*($H$6:$H$105&gt;($G28-$J28/1440)))&gt;0,"Conferir agenda","Livre"))))</f>
        <v/>
      </c>
    </row>
    <row r="29" ht="28" customHeight="1">
      <c r="A29" s="11" t="n"/>
      <c r="B29" s="12" t="n"/>
      <c r="C29" s="11" t="n"/>
      <c r="D29" s="11" t="n"/>
      <c r="E29" s="11" t="n"/>
      <c r="F29" s="11" t="n"/>
      <c r="G29" s="28" t="n"/>
      <c r="H29" s="28" t="n"/>
      <c r="I29" s="11" t="n"/>
      <c r="J29" s="14" t="n"/>
      <c r="K29" s="14" t="n"/>
      <c r="L29" s="15" t="n"/>
      <c r="M29" s="19">
        <f>IF($C29="","",IFERROR(VLOOKUP($C29,'Parâmetros'!$A$5:$B$8,2,FALSE),"Conferir sala"))</f>
        <v/>
      </c>
      <c r="N29" s="20">
        <f>IF(OR($G29="",$H29=""),"",IFERROR(IF($H29&gt;$G29,($H29-$G29)*24+IF($J29="",0,$J29)/60,""),""))</f>
        <v/>
      </c>
      <c r="O29" s="21">
        <f>IF(OR($G29="",$H29=""),"",IF($H29&lt;=$G29,"Conferir horário",IF(IFERROR($N29,0)&gt;'Parâmetros'!$G$9,"Conferir duração","OK")))</f>
        <v/>
      </c>
      <c r="P29" s="21">
        <f>IF(OR($K29="",$C29=""),"",IFERROR(IF(AND(ISNUMBER($M29),$K29&gt;$M29),"Conferir capacidade",IF(ISNUMBER($M29),"OK","Conferir sala")),"Conferir sala"))</f>
        <v/>
      </c>
      <c r="Q29" s="21">
        <f>IF(OR($B29="",$C29="",$G29="",$H29="",$L29=""),"",IF($L29="Cancelada","Não se aplica",IF($H29&lt;=$G29,"Conferir horário",IF(SUMPRODUCT(($B$6:$B$105=$B29)*($C$6:$C$105=$C29)*($L$6:$L$105&lt;&gt;"")*($L$6:$L$105&lt;&gt;"Cancelada")*($G$6:$G$105&lt;&gt;"")*($H$6:$H$105&lt;&gt;"")*(ROW($B$6:$B$105)&lt;&gt;ROW())*(($G$6:$G$105-$J$6:$J$105/1440)&lt;$H29)*($H$6:$H$105&gt;($G29-$J29/1440)))&gt;0,"Conferir agenda","Livre"))))</f>
        <v/>
      </c>
    </row>
    <row r="30" ht="28" customHeight="1">
      <c r="A30" s="11" t="n"/>
      <c r="B30" s="12" t="n"/>
      <c r="C30" s="11" t="n"/>
      <c r="D30" s="11" t="n"/>
      <c r="E30" s="11" t="n"/>
      <c r="F30" s="11" t="n"/>
      <c r="G30" s="28" t="n"/>
      <c r="H30" s="28" t="n"/>
      <c r="I30" s="11" t="n"/>
      <c r="J30" s="14" t="n"/>
      <c r="K30" s="14" t="n"/>
      <c r="L30" s="15" t="n"/>
      <c r="M30" s="16">
        <f>IF($C30="","",IFERROR(VLOOKUP($C30,'Parâmetros'!$A$5:$B$8,2,FALSE),"Conferir sala"))</f>
        <v/>
      </c>
      <c r="N30" s="17">
        <f>IF(OR($G30="",$H30=""),"",IFERROR(IF($H30&gt;$G30,($H30-$G30)*24+IF($J30="",0,$J30)/60,""),""))</f>
        <v/>
      </c>
      <c r="O30" s="18">
        <f>IF(OR($G30="",$H30=""),"",IF($H30&lt;=$G30,"Conferir horário",IF(IFERROR($N30,0)&gt;'Parâmetros'!$G$9,"Conferir duração","OK")))</f>
        <v/>
      </c>
      <c r="P30" s="18">
        <f>IF(OR($K30="",$C30=""),"",IFERROR(IF(AND(ISNUMBER($M30),$K30&gt;$M30),"Conferir capacidade",IF(ISNUMBER($M30),"OK","Conferir sala")),"Conferir sala"))</f>
        <v/>
      </c>
      <c r="Q30" s="18">
        <f>IF(OR($B30="",$C30="",$G30="",$H30="",$L30=""),"",IF($L30="Cancelada","Não se aplica",IF($H30&lt;=$G30,"Conferir horário",IF(SUMPRODUCT(($B$6:$B$105=$B30)*($C$6:$C$105=$C30)*($L$6:$L$105&lt;&gt;"")*($L$6:$L$105&lt;&gt;"Cancelada")*($G$6:$G$105&lt;&gt;"")*($H$6:$H$105&lt;&gt;"")*(ROW($B$6:$B$105)&lt;&gt;ROW())*(($G$6:$G$105-$J$6:$J$105/1440)&lt;$H30)*($H$6:$H$105&gt;($G30-$J30/1440)))&gt;0,"Conferir agenda","Livre"))))</f>
        <v/>
      </c>
    </row>
    <row r="31" ht="28" customHeight="1">
      <c r="A31" s="11" t="n"/>
      <c r="B31" s="12" t="n"/>
      <c r="C31" s="11" t="n"/>
      <c r="D31" s="11" t="n"/>
      <c r="E31" s="11" t="n"/>
      <c r="F31" s="11" t="n"/>
      <c r="G31" s="28" t="n"/>
      <c r="H31" s="28" t="n"/>
      <c r="I31" s="11" t="n"/>
      <c r="J31" s="14" t="n"/>
      <c r="K31" s="14" t="n"/>
      <c r="L31" s="15" t="n"/>
      <c r="M31" s="19">
        <f>IF($C31="","",IFERROR(VLOOKUP($C31,'Parâmetros'!$A$5:$B$8,2,FALSE),"Conferir sala"))</f>
        <v/>
      </c>
      <c r="N31" s="20">
        <f>IF(OR($G31="",$H31=""),"",IFERROR(IF($H31&gt;$G31,($H31-$G31)*24+IF($J31="",0,$J31)/60,""),""))</f>
        <v/>
      </c>
      <c r="O31" s="21">
        <f>IF(OR($G31="",$H31=""),"",IF($H31&lt;=$G31,"Conferir horário",IF(IFERROR($N31,0)&gt;'Parâmetros'!$G$9,"Conferir duração","OK")))</f>
        <v/>
      </c>
      <c r="P31" s="21">
        <f>IF(OR($K31="",$C31=""),"",IFERROR(IF(AND(ISNUMBER($M31),$K31&gt;$M31),"Conferir capacidade",IF(ISNUMBER($M31),"OK","Conferir sala")),"Conferir sala"))</f>
        <v/>
      </c>
      <c r="Q31" s="21">
        <f>IF(OR($B31="",$C31="",$G31="",$H31="",$L31=""),"",IF($L31="Cancelada","Não se aplica",IF($H31&lt;=$G31,"Conferir horário",IF(SUMPRODUCT(($B$6:$B$105=$B31)*($C$6:$C$105=$C31)*($L$6:$L$105&lt;&gt;"")*($L$6:$L$105&lt;&gt;"Cancelada")*($G$6:$G$105&lt;&gt;"")*($H$6:$H$105&lt;&gt;"")*(ROW($B$6:$B$105)&lt;&gt;ROW())*(($G$6:$G$105-$J$6:$J$105/1440)&lt;$H31)*($H$6:$H$105&gt;($G31-$J31/1440)))&gt;0,"Conferir agenda","Livre"))))</f>
        <v/>
      </c>
    </row>
    <row r="32" ht="28" customHeight="1">
      <c r="A32" s="11" t="n"/>
      <c r="B32" s="12" t="n"/>
      <c r="C32" s="11" t="n"/>
      <c r="D32" s="11" t="n"/>
      <c r="E32" s="11" t="n"/>
      <c r="F32" s="11" t="n"/>
      <c r="G32" s="28" t="n"/>
      <c r="H32" s="28" t="n"/>
      <c r="I32" s="11" t="n"/>
      <c r="J32" s="14" t="n"/>
      <c r="K32" s="14" t="n"/>
      <c r="L32" s="15" t="n"/>
      <c r="M32" s="16">
        <f>IF($C32="","",IFERROR(VLOOKUP($C32,'Parâmetros'!$A$5:$B$8,2,FALSE),"Conferir sala"))</f>
        <v/>
      </c>
      <c r="N32" s="17">
        <f>IF(OR($G32="",$H32=""),"",IFERROR(IF($H32&gt;$G32,($H32-$G32)*24+IF($J32="",0,$J32)/60,""),""))</f>
        <v/>
      </c>
      <c r="O32" s="18">
        <f>IF(OR($G32="",$H32=""),"",IF($H32&lt;=$G32,"Conferir horário",IF(IFERROR($N32,0)&gt;'Parâmetros'!$G$9,"Conferir duração","OK")))</f>
        <v/>
      </c>
      <c r="P32" s="18">
        <f>IF(OR($K32="",$C32=""),"",IFERROR(IF(AND(ISNUMBER($M32),$K32&gt;$M32),"Conferir capacidade",IF(ISNUMBER($M32),"OK","Conferir sala")),"Conferir sala"))</f>
        <v/>
      </c>
      <c r="Q32" s="18">
        <f>IF(OR($B32="",$C32="",$G32="",$H32="",$L32=""),"",IF($L32="Cancelada","Não se aplica",IF($H32&lt;=$G32,"Conferir horário",IF(SUMPRODUCT(($B$6:$B$105=$B32)*($C$6:$C$105=$C32)*($L$6:$L$105&lt;&gt;"")*($L$6:$L$105&lt;&gt;"Cancelada")*($G$6:$G$105&lt;&gt;"")*($H$6:$H$105&lt;&gt;"")*(ROW($B$6:$B$105)&lt;&gt;ROW())*(($G$6:$G$105-$J$6:$J$105/1440)&lt;$H32)*($H$6:$H$105&gt;($G32-$J32/1440)))&gt;0,"Conferir agenda","Livre"))))</f>
        <v/>
      </c>
    </row>
    <row r="33" ht="28" customHeight="1">
      <c r="A33" s="11" t="n"/>
      <c r="B33" s="12" t="n"/>
      <c r="C33" s="11" t="n"/>
      <c r="D33" s="11" t="n"/>
      <c r="E33" s="11" t="n"/>
      <c r="F33" s="11" t="n"/>
      <c r="G33" s="28" t="n"/>
      <c r="H33" s="28" t="n"/>
      <c r="I33" s="11" t="n"/>
      <c r="J33" s="14" t="n"/>
      <c r="K33" s="14" t="n"/>
      <c r="L33" s="15" t="n"/>
      <c r="M33" s="19">
        <f>IF($C33="","",IFERROR(VLOOKUP($C33,'Parâmetros'!$A$5:$B$8,2,FALSE),"Conferir sala"))</f>
        <v/>
      </c>
      <c r="N33" s="20">
        <f>IF(OR($G33="",$H33=""),"",IFERROR(IF($H33&gt;$G33,($H33-$G33)*24+IF($J33="",0,$J33)/60,""),""))</f>
        <v/>
      </c>
      <c r="O33" s="21">
        <f>IF(OR($G33="",$H33=""),"",IF($H33&lt;=$G33,"Conferir horário",IF(IFERROR($N33,0)&gt;'Parâmetros'!$G$9,"Conferir duração","OK")))</f>
        <v/>
      </c>
      <c r="P33" s="21">
        <f>IF(OR($K33="",$C33=""),"",IFERROR(IF(AND(ISNUMBER($M33),$K33&gt;$M33),"Conferir capacidade",IF(ISNUMBER($M33),"OK","Conferir sala")),"Conferir sala"))</f>
        <v/>
      </c>
      <c r="Q33" s="21">
        <f>IF(OR($B33="",$C33="",$G33="",$H33="",$L33=""),"",IF($L33="Cancelada","Não se aplica",IF($H33&lt;=$G33,"Conferir horário",IF(SUMPRODUCT(($B$6:$B$105=$B33)*($C$6:$C$105=$C33)*($L$6:$L$105&lt;&gt;"")*($L$6:$L$105&lt;&gt;"Cancelada")*($G$6:$G$105&lt;&gt;"")*($H$6:$H$105&lt;&gt;"")*(ROW($B$6:$B$105)&lt;&gt;ROW())*(($G$6:$G$105-$J$6:$J$105/1440)&lt;$H33)*($H$6:$H$105&gt;($G33-$J33/1440)))&gt;0,"Conferir agenda","Livre"))))</f>
        <v/>
      </c>
    </row>
    <row r="34" ht="28" customHeight="1">
      <c r="A34" s="11" t="n"/>
      <c r="B34" s="12" t="n"/>
      <c r="C34" s="11" t="n"/>
      <c r="D34" s="11" t="n"/>
      <c r="E34" s="11" t="n"/>
      <c r="F34" s="11" t="n"/>
      <c r="G34" s="28" t="n"/>
      <c r="H34" s="28" t="n"/>
      <c r="I34" s="11" t="n"/>
      <c r="J34" s="14" t="n"/>
      <c r="K34" s="14" t="n"/>
      <c r="L34" s="15" t="n"/>
      <c r="M34" s="16">
        <f>IF($C34="","",IFERROR(VLOOKUP($C34,'Parâmetros'!$A$5:$B$8,2,FALSE),"Conferir sala"))</f>
        <v/>
      </c>
      <c r="N34" s="17">
        <f>IF(OR($G34="",$H34=""),"",IFERROR(IF($H34&gt;$G34,($H34-$G34)*24+IF($J34="",0,$J34)/60,""),""))</f>
        <v/>
      </c>
      <c r="O34" s="18">
        <f>IF(OR($G34="",$H34=""),"",IF($H34&lt;=$G34,"Conferir horário",IF(IFERROR($N34,0)&gt;'Parâmetros'!$G$9,"Conferir duração","OK")))</f>
        <v/>
      </c>
      <c r="P34" s="18">
        <f>IF(OR($K34="",$C34=""),"",IFERROR(IF(AND(ISNUMBER($M34),$K34&gt;$M34),"Conferir capacidade",IF(ISNUMBER($M34),"OK","Conferir sala")),"Conferir sala"))</f>
        <v/>
      </c>
      <c r="Q34" s="18">
        <f>IF(OR($B34="",$C34="",$G34="",$H34="",$L34=""),"",IF($L34="Cancelada","Não se aplica",IF($H34&lt;=$G34,"Conferir horário",IF(SUMPRODUCT(($B$6:$B$105=$B34)*($C$6:$C$105=$C34)*($L$6:$L$105&lt;&gt;"")*($L$6:$L$105&lt;&gt;"Cancelada")*($G$6:$G$105&lt;&gt;"")*($H$6:$H$105&lt;&gt;"")*(ROW($B$6:$B$105)&lt;&gt;ROW())*(($G$6:$G$105-$J$6:$J$105/1440)&lt;$H34)*($H$6:$H$105&gt;($G34-$J34/1440)))&gt;0,"Conferir agenda","Livre"))))</f>
        <v/>
      </c>
    </row>
    <row r="35" ht="28" customHeight="1">
      <c r="A35" s="11" t="n"/>
      <c r="B35" s="12" t="n"/>
      <c r="C35" s="11" t="n"/>
      <c r="D35" s="11" t="n"/>
      <c r="E35" s="11" t="n"/>
      <c r="F35" s="11" t="n"/>
      <c r="G35" s="28" t="n"/>
      <c r="H35" s="28" t="n"/>
      <c r="I35" s="11" t="n"/>
      <c r="J35" s="14" t="n"/>
      <c r="K35" s="14" t="n"/>
      <c r="L35" s="15" t="n"/>
      <c r="M35" s="19">
        <f>IF($C35="","",IFERROR(VLOOKUP($C35,'Parâmetros'!$A$5:$B$8,2,FALSE),"Conferir sala"))</f>
        <v/>
      </c>
      <c r="N35" s="20">
        <f>IF(OR($G35="",$H35=""),"",IFERROR(IF($H35&gt;$G35,($H35-$G35)*24+IF($J35="",0,$J35)/60,""),""))</f>
        <v/>
      </c>
      <c r="O35" s="21">
        <f>IF(OR($G35="",$H35=""),"",IF($H35&lt;=$G35,"Conferir horário",IF(IFERROR($N35,0)&gt;'Parâmetros'!$G$9,"Conferir duração","OK")))</f>
        <v/>
      </c>
      <c r="P35" s="21">
        <f>IF(OR($K35="",$C35=""),"",IFERROR(IF(AND(ISNUMBER($M35),$K35&gt;$M35),"Conferir capacidade",IF(ISNUMBER($M35),"OK","Conferir sala")),"Conferir sala"))</f>
        <v/>
      </c>
      <c r="Q35" s="21">
        <f>IF(OR($B35="",$C35="",$G35="",$H35="",$L35=""),"",IF($L35="Cancelada","Não se aplica",IF($H35&lt;=$G35,"Conferir horário",IF(SUMPRODUCT(($B$6:$B$105=$B35)*($C$6:$C$105=$C35)*($L$6:$L$105&lt;&gt;"")*($L$6:$L$105&lt;&gt;"Cancelada")*($G$6:$G$105&lt;&gt;"")*($H$6:$H$105&lt;&gt;"")*(ROW($B$6:$B$105)&lt;&gt;ROW())*(($G$6:$G$105-$J$6:$J$105/1440)&lt;$H35)*($H$6:$H$105&gt;($G35-$J35/1440)))&gt;0,"Conferir agenda","Livre"))))</f>
        <v/>
      </c>
    </row>
    <row r="36" ht="28" customHeight="1">
      <c r="A36" s="11" t="n"/>
      <c r="B36" s="12" t="n"/>
      <c r="C36" s="11" t="n"/>
      <c r="D36" s="11" t="n"/>
      <c r="E36" s="11" t="n"/>
      <c r="F36" s="11" t="n"/>
      <c r="G36" s="28" t="n"/>
      <c r="H36" s="28" t="n"/>
      <c r="I36" s="11" t="n"/>
      <c r="J36" s="14" t="n"/>
      <c r="K36" s="14" t="n"/>
      <c r="L36" s="15" t="n"/>
      <c r="M36" s="16">
        <f>IF($C36="","",IFERROR(VLOOKUP($C36,'Parâmetros'!$A$5:$B$8,2,FALSE),"Conferir sala"))</f>
        <v/>
      </c>
      <c r="N36" s="17">
        <f>IF(OR($G36="",$H36=""),"",IFERROR(IF($H36&gt;$G36,($H36-$G36)*24+IF($J36="",0,$J36)/60,""),""))</f>
        <v/>
      </c>
      <c r="O36" s="18">
        <f>IF(OR($G36="",$H36=""),"",IF($H36&lt;=$G36,"Conferir horário",IF(IFERROR($N36,0)&gt;'Parâmetros'!$G$9,"Conferir duração","OK")))</f>
        <v/>
      </c>
      <c r="P36" s="18">
        <f>IF(OR($K36="",$C36=""),"",IFERROR(IF(AND(ISNUMBER($M36),$K36&gt;$M36),"Conferir capacidade",IF(ISNUMBER($M36),"OK","Conferir sala")),"Conferir sala"))</f>
        <v/>
      </c>
      <c r="Q36" s="18">
        <f>IF(OR($B36="",$C36="",$G36="",$H36="",$L36=""),"",IF($L36="Cancelada","Não se aplica",IF($H36&lt;=$G36,"Conferir horário",IF(SUMPRODUCT(($B$6:$B$105=$B36)*($C$6:$C$105=$C36)*($L$6:$L$105&lt;&gt;"")*($L$6:$L$105&lt;&gt;"Cancelada")*($G$6:$G$105&lt;&gt;"")*($H$6:$H$105&lt;&gt;"")*(ROW($B$6:$B$105)&lt;&gt;ROW())*(($G$6:$G$105-$J$6:$J$105/1440)&lt;$H36)*($H$6:$H$105&gt;($G36-$J36/1440)))&gt;0,"Conferir agenda","Livre"))))</f>
        <v/>
      </c>
    </row>
    <row r="37" ht="28" customHeight="1">
      <c r="A37" s="11" t="n"/>
      <c r="B37" s="12" t="n"/>
      <c r="C37" s="11" t="n"/>
      <c r="D37" s="11" t="n"/>
      <c r="E37" s="11" t="n"/>
      <c r="F37" s="11" t="n"/>
      <c r="G37" s="28" t="n"/>
      <c r="H37" s="28" t="n"/>
      <c r="I37" s="11" t="n"/>
      <c r="J37" s="14" t="n"/>
      <c r="K37" s="14" t="n"/>
      <c r="L37" s="15" t="n"/>
      <c r="M37" s="19">
        <f>IF($C37="","",IFERROR(VLOOKUP($C37,'Parâmetros'!$A$5:$B$8,2,FALSE),"Conferir sala"))</f>
        <v/>
      </c>
      <c r="N37" s="20">
        <f>IF(OR($G37="",$H37=""),"",IFERROR(IF($H37&gt;$G37,($H37-$G37)*24+IF($J37="",0,$J37)/60,""),""))</f>
        <v/>
      </c>
      <c r="O37" s="21">
        <f>IF(OR($G37="",$H37=""),"",IF($H37&lt;=$G37,"Conferir horário",IF(IFERROR($N37,0)&gt;'Parâmetros'!$G$9,"Conferir duração","OK")))</f>
        <v/>
      </c>
      <c r="P37" s="21">
        <f>IF(OR($K37="",$C37=""),"",IFERROR(IF(AND(ISNUMBER($M37),$K37&gt;$M37),"Conferir capacidade",IF(ISNUMBER($M37),"OK","Conferir sala")),"Conferir sala"))</f>
        <v/>
      </c>
      <c r="Q37" s="21">
        <f>IF(OR($B37="",$C37="",$G37="",$H37="",$L37=""),"",IF($L37="Cancelada","Não se aplica",IF($H37&lt;=$G37,"Conferir horário",IF(SUMPRODUCT(($B$6:$B$105=$B37)*($C$6:$C$105=$C37)*($L$6:$L$105&lt;&gt;"")*($L$6:$L$105&lt;&gt;"Cancelada")*($G$6:$G$105&lt;&gt;"")*($H$6:$H$105&lt;&gt;"")*(ROW($B$6:$B$105)&lt;&gt;ROW())*(($G$6:$G$105-$J$6:$J$105/1440)&lt;$H37)*($H$6:$H$105&gt;($G37-$J37/1440)))&gt;0,"Conferir agenda","Livre"))))</f>
        <v/>
      </c>
    </row>
    <row r="38" ht="28" customHeight="1">
      <c r="A38" s="11" t="n"/>
      <c r="B38" s="12" t="n"/>
      <c r="C38" s="11" t="n"/>
      <c r="D38" s="11" t="n"/>
      <c r="E38" s="11" t="n"/>
      <c r="F38" s="11" t="n"/>
      <c r="G38" s="28" t="n"/>
      <c r="H38" s="28" t="n"/>
      <c r="I38" s="11" t="n"/>
      <c r="J38" s="14" t="n"/>
      <c r="K38" s="14" t="n"/>
      <c r="L38" s="15" t="n"/>
      <c r="M38" s="16">
        <f>IF($C38="","",IFERROR(VLOOKUP($C38,'Parâmetros'!$A$5:$B$8,2,FALSE),"Conferir sala"))</f>
        <v/>
      </c>
      <c r="N38" s="17">
        <f>IF(OR($G38="",$H38=""),"",IFERROR(IF($H38&gt;$G38,($H38-$G38)*24+IF($J38="",0,$J38)/60,""),""))</f>
        <v/>
      </c>
      <c r="O38" s="18">
        <f>IF(OR($G38="",$H38=""),"",IF($H38&lt;=$G38,"Conferir horário",IF(IFERROR($N38,0)&gt;'Parâmetros'!$G$9,"Conferir duração","OK")))</f>
        <v/>
      </c>
      <c r="P38" s="18">
        <f>IF(OR($K38="",$C38=""),"",IFERROR(IF(AND(ISNUMBER($M38),$K38&gt;$M38),"Conferir capacidade",IF(ISNUMBER($M38),"OK","Conferir sala")),"Conferir sala"))</f>
        <v/>
      </c>
      <c r="Q38" s="18">
        <f>IF(OR($B38="",$C38="",$G38="",$H38="",$L38=""),"",IF($L38="Cancelada","Não se aplica",IF($H38&lt;=$G38,"Conferir horário",IF(SUMPRODUCT(($B$6:$B$105=$B38)*($C$6:$C$105=$C38)*($L$6:$L$105&lt;&gt;"")*($L$6:$L$105&lt;&gt;"Cancelada")*($G$6:$G$105&lt;&gt;"")*($H$6:$H$105&lt;&gt;"")*(ROW($B$6:$B$105)&lt;&gt;ROW())*(($G$6:$G$105-$J$6:$J$105/1440)&lt;$H38)*($H$6:$H$105&gt;($G38-$J38/1440)))&gt;0,"Conferir agenda","Livre"))))</f>
        <v/>
      </c>
    </row>
    <row r="39" ht="28" customHeight="1">
      <c r="A39" s="11" t="n"/>
      <c r="B39" s="12" t="n"/>
      <c r="C39" s="11" t="n"/>
      <c r="D39" s="11" t="n"/>
      <c r="E39" s="11" t="n"/>
      <c r="F39" s="11" t="n"/>
      <c r="G39" s="28" t="n"/>
      <c r="H39" s="28" t="n"/>
      <c r="I39" s="11" t="n"/>
      <c r="J39" s="14" t="n"/>
      <c r="K39" s="14" t="n"/>
      <c r="L39" s="15" t="n"/>
      <c r="M39" s="19">
        <f>IF($C39="","",IFERROR(VLOOKUP($C39,'Parâmetros'!$A$5:$B$8,2,FALSE),"Conferir sala"))</f>
        <v/>
      </c>
      <c r="N39" s="20">
        <f>IF(OR($G39="",$H39=""),"",IFERROR(IF($H39&gt;$G39,($H39-$G39)*24+IF($J39="",0,$J39)/60,""),""))</f>
        <v/>
      </c>
      <c r="O39" s="21">
        <f>IF(OR($G39="",$H39=""),"",IF($H39&lt;=$G39,"Conferir horário",IF(IFERROR($N39,0)&gt;'Parâmetros'!$G$9,"Conferir duração","OK")))</f>
        <v/>
      </c>
      <c r="P39" s="21">
        <f>IF(OR($K39="",$C39=""),"",IFERROR(IF(AND(ISNUMBER($M39),$K39&gt;$M39),"Conferir capacidade",IF(ISNUMBER($M39),"OK","Conferir sala")),"Conferir sala"))</f>
        <v/>
      </c>
      <c r="Q39" s="21">
        <f>IF(OR($B39="",$C39="",$G39="",$H39="",$L39=""),"",IF($L39="Cancelada","Não se aplica",IF($H39&lt;=$G39,"Conferir horário",IF(SUMPRODUCT(($B$6:$B$105=$B39)*($C$6:$C$105=$C39)*($L$6:$L$105&lt;&gt;"")*($L$6:$L$105&lt;&gt;"Cancelada")*($G$6:$G$105&lt;&gt;"")*($H$6:$H$105&lt;&gt;"")*(ROW($B$6:$B$105)&lt;&gt;ROW())*(($G$6:$G$105-$J$6:$J$105/1440)&lt;$H39)*($H$6:$H$105&gt;($G39-$J39/1440)))&gt;0,"Conferir agenda","Livre"))))</f>
        <v/>
      </c>
    </row>
    <row r="40" ht="28" customHeight="1">
      <c r="A40" s="11" t="n"/>
      <c r="B40" s="12" t="n"/>
      <c r="C40" s="11" t="n"/>
      <c r="D40" s="11" t="n"/>
      <c r="E40" s="11" t="n"/>
      <c r="F40" s="11" t="n"/>
      <c r="G40" s="28" t="n"/>
      <c r="H40" s="28" t="n"/>
      <c r="I40" s="11" t="n"/>
      <c r="J40" s="14" t="n"/>
      <c r="K40" s="14" t="n"/>
      <c r="L40" s="15" t="n"/>
      <c r="M40" s="16">
        <f>IF($C40="","",IFERROR(VLOOKUP($C40,'Parâmetros'!$A$5:$B$8,2,FALSE),"Conferir sala"))</f>
        <v/>
      </c>
      <c r="N40" s="17">
        <f>IF(OR($G40="",$H40=""),"",IFERROR(IF($H40&gt;$G40,($H40-$G40)*24+IF($J40="",0,$J40)/60,""),""))</f>
        <v/>
      </c>
      <c r="O40" s="18">
        <f>IF(OR($G40="",$H40=""),"",IF($H40&lt;=$G40,"Conferir horário",IF(IFERROR($N40,0)&gt;'Parâmetros'!$G$9,"Conferir duração","OK")))</f>
        <v/>
      </c>
      <c r="P40" s="18">
        <f>IF(OR($K40="",$C40=""),"",IFERROR(IF(AND(ISNUMBER($M40),$K40&gt;$M40),"Conferir capacidade",IF(ISNUMBER($M40),"OK","Conferir sala")),"Conferir sala"))</f>
        <v/>
      </c>
      <c r="Q40" s="18">
        <f>IF(OR($B40="",$C40="",$G40="",$H40="",$L40=""),"",IF($L40="Cancelada","Não se aplica",IF($H40&lt;=$G40,"Conferir horário",IF(SUMPRODUCT(($B$6:$B$105=$B40)*($C$6:$C$105=$C40)*($L$6:$L$105&lt;&gt;"")*($L$6:$L$105&lt;&gt;"Cancelada")*($G$6:$G$105&lt;&gt;"")*($H$6:$H$105&lt;&gt;"")*(ROW($B$6:$B$105)&lt;&gt;ROW())*(($G$6:$G$105-$J$6:$J$105/1440)&lt;$H40)*($H$6:$H$105&gt;($G40-$J40/1440)))&gt;0,"Conferir agenda","Livre"))))</f>
        <v/>
      </c>
    </row>
    <row r="41" ht="28" customHeight="1">
      <c r="A41" s="11" t="n"/>
      <c r="B41" s="12" t="n"/>
      <c r="C41" s="11" t="n"/>
      <c r="D41" s="11" t="n"/>
      <c r="E41" s="11" t="n"/>
      <c r="F41" s="11" t="n"/>
      <c r="G41" s="28" t="n"/>
      <c r="H41" s="28" t="n"/>
      <c r="I41" s="11" t="n"/>
      <c r="J41" s="14" t="n"/>
      <c r="K41" s="14" t="n"/>
      <c r="L41" s="15" t="n"/>
      <c r="M41" s="19">
        <f>IF($C41="","",IFERROR(VLOOKUP($C41,'Parâmetros'!$A$5:$B$8,2,FALSE),"Conferir sala"))</f>
        <v/>
      </c>
      <c r="N41" s="20">
        <f>IF(OR($G41="",$H41=""),"",IFERROR(IF($H41&gt;$G41,($H41-$G41)*24+IF($J41="",0,$J41)/60,""),""))</f>
        <v/>
      </c>
      <c r="O41" s="21">
        <f>IF(OR($G41="",$H41=""),"",IF($H41&lt;=$G41,"Conferir horário",IF(IFERROR($N41,0)&gt;'Parâmetros'!$G$9,"Conferir duração","OK")))</f>
        <v/>
      </c>
      <c r="P41" s="21">
        <f>IF(OR($K41="",$C41=""),"",IFERROR(IF(AND(ISNUMBER($M41),$K41&gt;$M41),"Conferir capacidade",IF(ISNUMBER($M41),"OK","Conferir sala")),"Conferir sala"))</f>
        <v/>
      </c>
      <c r="Q41" s="21">
        <f>IF(OR($B41="",$C41="",$G41="",$H41="",$L41=""),"",IF($L41="Cancelada","Não se aplica",IF($H41&lt;=$G41,"Conferir horário",IF(SUMPRODUCT(($B$6:$B$105=$B41)*($C$6:$C$105=$C41)*($L$6:$L$105&lt;&gt;"")*($L$6:$L$105&lt;&gt;"Cancelada")*($G$6:$G$105&lt;&gt;"")*($H$6:$H$105&lt;&gt;"")*(ROW($B$6:$B$105)&lt;&gt;ROW())*(($G$6:$G$105-$J$6:$J$105/1440)&lt;$H41)*($H$6:$H$105&gt;($G41-$J41/1440)))&gt;0,"Conferir agenda","Livre"))))</f>
        <v/>
      </c>
    </row>
    <row r="42" ht="28" customHeight="1">
      <c r="A42" s="11" t="n"/>
      <c r="B42" s="12" t="n"/>
      <c r="C42" s="11" t="n"/>
      <c r="D42" s="11" t="n"/>
      <c r="E42" s="11" t="n"/>
      <c r="F42" s="11" t="n"/>
      <c r="G42" s="28" t="n"/>
      <c r="H42" s="28" t="n"/>
      <c r="I42" s="11" t="n"/>
      <c r="J42" s="14" t="n"/>
      <c r="K42" s="14" t="n"/>
      <c r="L42" s="15" t="n"/>
      <c r="M42" s="16">
        <f>IF($C42="","",IFERROR(VLOOKUP($C42,'Parâmetros'!$A$5:$B$8,2,FALSE),"Conferir sala"))</f>
        <v/>
      </c>
      <c r="N42" s="17">
        <f>IF(OR($G42="",$H42=""),"",IFERROR(IF($H42&gt;$G42,($H42-$G42)*24+IF($J42="",0,$J42)/60,""),""))</f>
        <v/>
      </c>
      <c r="O42" s="18">
        <f>IF(OR($G42="",$H42=""),"",IF($H42&lt;=$G42,"Conferir horário",IF(IFERROR($N42,0)&gt;'Parâmetros'!$G$9,"Conferir duração","OK")))</f>
        <v/>
      </c>
      <c r="P42" s="18">
        <f>IF(OR($K42="",$C42=""),"",IFERROR(IF(AND(ISNUMBER($M42),$K42&gt;$M42),"Conferir capacidade",IF(ISNUMBER($M42),"OK","Conferir sala")),"Conferir sala"))</f>
        <v/>
      </c>
      <c r="Q42" s="18">
        <f>IF(OR($B42="",$C42="",$G42="",$H42="",$L42=""),"",IF($L42="Cancelada","Não se aplica",IF($H42&lt;=$G42,"Conferir horário",IF(SUMPRODUCT(($B$6:$B$105=$B42)*($C$6:$C$105=$C42)*($L$6:$L$105&lt;&gt;"")*($L$6:$L$105&lt;&gt;"Cancelada")*($G$6:$G$105&lt;&gt;"")*($H$6:$H$105&lt;&gt;"")*(ROW($B$6:$B$105)&lt;&gt;ROW())*(($G$6:$G$105-$J$6:$J$105/1440)&lt;$H42)*($H$6:$H$105&gt;($G42-$J42/1440)))&gt;0,"Conferir agenda","Livre"))))</f>
        <v/>
      </c>
    </row>
    <row r="43" ht="28" customHeight="1">
      <c r="A43" s="11" t="n"/>
      <c r="B43" s="12" t="n"/>
      <c r="C43" s="11" t="n"/>
      <c r="D43" s="11" t="n"/>
      <c r="E43" s="11" t="n"/>
      <c r="F43" s="11" t="n"/>
      <c r="G43" s="28" t="n"/>
      <c r="H43" s="28" t="n"/>
      <c r="I43" s="11" t="n"/>
      <c r="J43" s="14" t="n"/>
      <c r="K43" s="14" t="n"/>
      <c r="L43" s="15" t="n"/>
      <c r="M43" s="19">
        <f>IF($C43="","",IFERROR(VLOOKUP($C43,'Parâmetros'!$A$5:$B$8,2,FALSE),"Conferir sala"))</f>
        <v/>
      </c>
      <c r="N43" s="20">
        <f>IF(OR($G43="",$H43=""),"",IFERROR(IF($H43&gt;$G43,($H43-$G43)*24+IF($J43="",0,$J43)/60,""),""))</f>
        <v/>
      </c>
      <c r="O43" s="21">
        <f>IF(OR($G43="",$H43=""),"",IF($H43&lt;=$G43,"Conferir horário",IF(IFERROR($N43,0)&gt;'Parâmetros'!$G$9,"Conferir duração","OK")))</f>
        <v/>
      </c>
      <c r="P43" s="21">
        <f>IF(OR($K43="",$C43=""),"",IFERROR(IF(AND(ISNUMBER($M43),$K43&gt;$M43),"Conferir capacidade",IF(ISNUMBER($M43),"OK","Conferir sala")),"Conferir sala"))</f>
        <v/>
      </c>
      <c r="Q43" s="21">
        <f>IF(OR($B43="",$C43="",$G43="",$H43="",$L43=""),"",IF($L43="Cancelada","Não se aplica",IF($H43&lt;=$G43,"Conferir horário",IF(SUMPRODUCT(($B$6:$B$105=$B43)*($C$6:$C$105=$C43)*($L$6:$L$105&lt;&gt;"")*($L$6:$L$105&lt;&gt;"Cancelada")*($G$6:$G$105&lt;&gt;"")*($H$6:$H$105&lt;&gt;"")*(ROW($B$6:$B$105)&lt;&gt;ROW())*(($G$6:$G$105-$J$6:$J$105/1440)&lt;$H43)*($H$6:$H$105&gt;($G43-$J43/1440)))&gt;0,"Conferir agenda","Livre"))))</f>
        <v/>
      </c>
    </row>
    <row r="44" ht="28" customHeight="1">
      <c r="A44" s="11" t="n"/>
      <c r="B44" s="12" t="n"/>
      <c r="C44" s="11" t="n"/>
      <c r="D44" s="11" t="n"/>
      <c r="E44" s="11" t="n"/>
      <c r="F44" s="11" t="n"/>
      <c r="G44" s="28" t="n"/>
      <c r="H44" s="28" t="n"/>
      <c r="I44" s="11" t="n"/>
      <c r="J44" s="14" t="n"/>
      <c r="K44" s="14" t="n"/>
      <c r="L44" s="15" t="n"/>
      <c r="M44" s="16">
        <f>IF($C44="","",IFERROR(VLOOKUP($C44,'Parâmetros'!$A$5:$B$8,2,FALSE),"Conferir sala"))</f>
        <v/>
      </c>
      <c r="N44" s="17">
        <f>IF(OR($G44="",$H44=""),"",IFERROR(IF($H44&gt;$G44,($H44-$G44)*24+IF($J44="",0,$J44)/60,""),""))</f>
        <v/>
      </c>
      <c r="O44" s="18">
        <f>IF(OR($G44="",$H44=""),"",IF($H44&lt;=$G44,"Conferir horário",IF(IFERROR($N44,0)&gt;'Parâmetros'!$G$9,"Conferir duração","OK")))</f>
        <v/>
      </c>
      <c r="P44" s="18">
        <f>IF(OR($K44="",$C44=""),"",IFERROR(IF(AND(ISNUMBER($M44),$K44&gt;$M44),"Conferir capacidade",IF(ISNUMBER($M44),"OK","Conferir sala")),"Conferir sala"))</f>
        <v/>
      </c>
      <c r="Q44" s="18">
        <f>IF(OR($B44="",$C44="",$G44="",$H44="",$L44=""),"",IF($L44="Cancelada","Não se aplica",IF($H44&lt;=$G44,"Conferir horário",IF(SUMPRODUCT(($B$6:$B$105=$B44)*($C$6:$C$105=$C44)*($L$6:$L$105&lt;&gt;"")*($L$6:$L$105&lt;&gt;"Cancelada")*($G$6:$G$105&lt;&gt;"")*($H$6:$H$105&lt;&gt;"")*(ROW($B$6:$B$105)&lt;&gt;ROW())*(($G$6:$G$105-$J$6:$J$105/1440)&lt;$H44)*($H$6:$H$105&gt;($G44-$J44/1440)))&gt;0,"Conferir agenda","Livre"))))</f>
        <v/>
      </c>
    </row>
    <row r="45" ht="28" customHeight="1">
      <c r="A45" s="11" t="n"/>
      <c r="B45" s="12" t="n"/>
      <c r="C45" s="11" t="n"/>
      <c r="D45" s="11" t="n"/>
      <c r="E45" s="11" t="n"/>
      <c r="F45" s="11" t="n"/>
      <c r="G45" s="28" t="n"/>
      <c r="H45" s="28" t="n"/>
      <c r="I45" s="11" t="n"/>
      <c r="J45" s="14" t="n"/>
      <c r="K45" s="14" t="n"/>
      <c r="L45" s="15" t="n"/>
      <c r="M45" s="19">
        <f>IF($C45="","",IFERROR(VLOOKUP($C45,'Parâmetros'!$A$5:$B$8,2,FALSE),"Conferir sala"))</f>
        <v/>
      </c>
      <c r="N45" s="20">
        <f>IF(OR($G45="",$H45=""),"",IFERROR(IF($H45&gt;$G45,($H45-$G45)*24+IF($J45="",0,$J45)/60,""),""))</f>
        <v/>
      </c>
      <c r="O45" s="21">
        <f>IF(OR($G45="",$H45=""),"",IF($H45&lt;=$G45,"Conferir horário",IF(IFERROR($N45,0)&gt;'Parâmetros'!$G$9,"Conferir duração","OK")))</f>
        <v/>
      </c>
      <c r="P45" s="21">
        <f>IF(OR($K45="",$C45=""),"",IFERROR(IF(AND(ISNUMBER($M45),$K45&gt;$M45),"Conferir capacidade",IF(ISNUMBER($M45),"OK","Conferir sala")),"Conferir sala"))</f>
        <v/>
      </c>
      <c r="Q45" s="21">
        <f>IF(OR($B45="",$C45="",$G45="",$H45="",$L45=""),"",IF($L45="Cancelada","Não se aplica",IF($H45&lt;=$G45,"Conferir horário",IF(SUMPRODUCT(($B$6:$B$105=$B45)*($C$6:$C$105=$C45)*($L$6:$L$105&lt;&gt;"")*($L$6:$L$105&lt;&gt;"Cancelada")*($G$6:$G$105&lt;&gt;"")*($H$6:$H$105&lt;&gt;"")*(ROW($B$6:$B$105)&lt;&gt;ROW())*(($G$6:$G$105-$J$6:$J$105/1440)&lt;$H45)*($H$6:$H$105&gt;($G45-$J45/1440)))&gt;0,"Conferir agenda","Livre"))))</f>
        <v/>
      </c>
    </row>
    <row r="46" ht="28" customHeight="1">
      <c r="A46" s="11" t="n"/>
      <c r="B46" s="12" t="n"/>
      <c r="C46" s="11" t="n"/>
      <c r="D46" s="11" t="n"/>
      <c r="E46" s="11" t="n"/>
      <c r="F46" s="11" t="n"/>
      <c r="G46" s="28" t="n"/>
      <c r="H46" s="28" t="n"/>
      <c r="I46" s="11" t="n"/>
      <c r="J46" s="14" t="n"/>
      <c r="K46" s="14" t="n"/>
      <c r="L46" s="15" t="n"/>
      <c r="M46" s="16">
        <f>IF($C46="","",IFERROR(VLOOKUP($C46,'Parâmetros'!$A$5:$B$8,2,FALSE),"Conferir sala"))</f>
        <v/>
      </c>
      <c r="N46" s="17">
        <f>IF(OR($G46="",$H46=""),"",IFERROR(IF($H46&gt;$G46,($H46-$G46)*24+IF($J46="",0,$J46)/60,""),""))</f>
        <v/>
      </c>
      <c r="O46" s="18">
        <f>IF(OR($G46="",$H46=""),"",IF($H46&lt;=$G46,"Conferir horário",IF(IFERROR($N46,0)&gt;'Parâmetros'!$G$9,"Conferir duração","OK")))</f>
        <v/>
      </c>
      <c r="P46" s="18">
        <f>IF(OR($K46="",$C46=""),"",IFERROR(IF(AND(ISNUMBER($M46),$K46&gt;$M46),"Conferir capacidade",IF(ISNUMBER($M46),"OK","Conferir sala")),"Conferir sala"))</f>
        <v/>
      </c>
      <c r="Q46" s="18">
        <f>IF(OR($B46="",$C46="",$G46="",$H46="",$L46=""),"",IF($L46="Cancelada","Não se aplica",IF($H46&lt;=$G46,"Conferir horário",IF(SUMPRODUCT(($B$6:$B$105=$B46)*($C$6:$C$105=$C46)*($L$6:$L$105&lt;&gt;"")*($L$6:$L$105&lt;&gt;"Cancelada")*($G$6:$G$105&lt;&gt;"")*($H$6:$H$105&lt;&gt;"")*(ROW($B$6:$B$105)&lt;&gt;ROW())*(($G$6:$G$105-$J$6:$J$105/1440)&lt;$H46)*($H$6:$H$105&gt;($G46-$J46/1440)))&gt;0,"Conferir agenda","Livre"))))</f>
        <v/>
      </c>
    </row>
    <row r="47" ht="28" customHeight="1">
      <c r="A47" s="11" t="n"/>
      <c r="B47" s="12" t="n"/>
      <c r="C47" s="11" t="n"/>
      <c r="D47" s="11" t="n"/>
      <c r="E47" s="11" t="n"/>
      <c r="F47" s="11" t="n"/>
      <c r="G47" s="28" t="n"/>
      <c r="H47" s="28" t="n"/>
      <c r="I47" s="11" t="n"/>
      <c r="J47" s="14" t="n"/>
      <c r="K47" s="14" t="n"/>
      <c r="L47" s="15" t="n"/>
      <c r="M47" s="19">
        <f>IF($C47="","",IFERROR(VLOOKUP($C47,'Parâmetros'!$A$5:$B$8,2,FALSE),"Conferir sala"))</f>
        <v/>
      </c>
      <c r="N47" s="20">
        <f>IF(OR($G47="",$H47=""),"",IFERROR(IF($H47&gt;$G47,($H47-$G47)*24+IF($J47="",0,$J47)/60,""),""))</f>
        <v/>
      </c>
      <c r="O47" s="21">
        <f>IF(OR($G47="",$H47=""),"",IF($H47&lt;=$G47,"Conferir horário",IF(IFERROR($N47,0)&gt;'Parâmetros'!$G$9,"Conferir duração","OK")))</f>
        <v/>
      </c>
      <c r="P47" s="21">
        <f>IF(OR($K47="",$C47=""),"",IFERROR(IF(AND(ISNUMBER($M47),$K47&gt;$M47),"Conferir capacidade",IF(ISNUMBER($M47),"OK","Conferir sala")),"Conferir sala"))</f>
        <v/>
      </c>
      <c r="Q47" s="21">
        <f>IF(OR($B47="",$C47="",$G47="",$H47="",$L47=""),"",IF($L47="Cancelada","Não se aplica",IF($H47&lt;=$G47,"Conferir horário",IF(SUMPRODUCT(($B$6:$B$105=$B47)*($C$6:$C$105=$C47)*($L$6:$L$105&lt;&gt;"")*($L$6:$L$105&lt;&gt;"Cancelada")*($G$6:$G$105&lt;&gt;"")*($H$6:$H$105&lt;&gt;"")*(ROW($B$6:$B$105)&lt;&gt;ROW())*(($G$6:$G$105-$J$6:$J$105/1440)&lt;$H47)*($H$6:$H$105&gt;($G47-$J47/1440)))&gt;0,"Conferir agenda","Livre"))))</f>
        <v/>
      </c>
    </row>
    <row r="48" ht="28" customHeight="1">
      <c r="A48" s="11" t="n"/>
      <c r="B48" s="12" t="n"/>
      <c r="C48" s="11" t="n"/>
      <c r="D48" s="11" t="n"/>
      <c r="E48" s="11" t="n"/>
      <c r="F48" s="11" t="n"/>
      <c r="G48" s="28" t="n"/>
      <c r="H48" s="28" t="n"/>
      <c r="I48" s="11" t="n"/>
      <c r="J48" s="14" t="n"/>
      <c r="K48" s="14" t="n"/>
      <c r="L48" s="15" t="n"/>
      <c r="M48" s="16">
        <f>IF($C48="","",IFERROR(VLOOKUP($C48,'Parâmetros'!$A$5:$B$8,2,FALSE),"Conferir sala"))</f>
        <v/>
      </c>
      <c r="N48" s="17">
        <f>IF(OR($G48="",$H48=""),"",IFERROR(IF($H48&gt;$G48,($H48-$G48)*24+IF($J48="",0,$J48)/60,""),""))</f>
        <v/>
      </c>
      <c r="O48" s="18">
        <f>IF(OR($G48="",$H48=""),"",IF($H48&lt;=$G48,"Conferir horário",IF(IFERROR($N48,0)&gt;'Parâmetros'!$G$9,"Conferir duração","OK")))</f>
        <v/>
      </c>
      <c r="P48" s="18">
        <f>IF(OR($K48="",$C48=""),"",IFERROR(IF(AND(ISNUMBER($M48),$K48&gt;$M48),"Conferir capacidade",IF(ISNUMBER($M48),"OK","Conferir sala")),"Conferir sala"))</f>
        <v/>
      </c>
      <c r="Q48" s="18">
        <f>IF(OR($B48="",$C48="",$G48="",$H48="",$L48=""),"",IF($L48="Cancelada","Não se aplica",IF($H48&lt;=$G48,"Conferir horário",IF(SUMPRODUCT(($B$6:$B$105=$B48)*($C$6:$C$105=$C48)*($L$6:$L$105&lt;&gt;"")*($L$6:$L$105&lt;&gt;"Cancelada")*($G$6:$G$105&lt;&gt;"")*($H$6:$H$105&lt;&gt;"")*(ROW($B$6:$B$105)&lt;&gt;ROW())*(($G$6:$G$105-$J$6:$J$105/1440)&lt;$H48)*($H$6:$H$105&gt;($G48-$J48/1440)))&gt;0,"Conferir agenda","Livre"))))</f>
        <v/>
      </c>
    </row>
    <row r="49" ht="28" customHeight="1">
      <c r="A49" s="11" t="n"/>
      <c r="B49" s="12" t="n"/>
      <c r="C49" s="11" t="n"/>
      <c r="D49" s="11" t="n"/>
      <c r="E49" s="11" t="n"/>
      <c r="F49" s="11" t="n"/>
      <c r="G49" s="28" t="n"/>
      <c r="H49" s="28" t="n"/>
      <c r="I49" s="11" t="n"/>
      <c r="J49" s="14" t="n"/>
      <c r="K49" s="14" t="n"/>
      <c r="L49" s="15" t="n"/>
      <c r="M49" s="19">
        <f>IF($C49="","",IFERROR(VLOOKUP($C49,'Parâmetros'!$A$5:$B$8,2,FALSE),"Conferir sala"))</f>
        <v/>
      </c>
      <c r="N49" s="20">
        <f>IF(OR($G49="",$H49=""),"",IFERROR(IF($H49&gt;$G49,($H49-$G49)*24+IF($J49="",0,$J49)/60,""),""))</f>
        <v/>
      </c>
      <c r="O49" s="21">
        <f>IF(OR($G49="",$H49=""),"",IF($H49&lt;=$G49,"Conferir horário",IF(IFERROR($N49,0)&gt;'Parâmetros'!$G$9,"Conferir duração","OK")))</f>
        <v/>
      </c>
      <c r="P49" s="21">
        <f>IF(OR($K49="",$C49=""),"",IFERROR(IF(AND(ISNUMBER($M49),$K49&gt;$M49),"Conferir capacidade",IF(ISNUMBER($M49),"OK","Conferir sala")),"Conferir sala"))</f>
        <v/>
      </c>
      <c r="Q49" s="21">
        <f>IF(OR($B49="",$C49="",$G49="",$H49="",$L49=""),"",IF($L49="Cancelada","Não se aplica",IF($H49&lt;=$G49,"Conferir horário",IF(SUMPRODUCT(($B$6:$B$105=$B49)*($C$6:$C$105=$C49)*($L$6:$L$105&lt;&gt;"")*($L$6:$L$105&lt;&gt;"Cancelada")*($G$6:$G$105&lt;&gt;"")*($H$6:$H$105&lt;&gt;"")*(ROW($B$6:$B$105)&lt;&gt;ROW())*(($G$6:$G$105-$J$6:$J$105/1440)&lt;$H49)*($H$6:$H$105&gt;($G49-$J49/1440)))&gt;0,"Conferir agenda","Livre"))))</f>
        <v/>
      </c>
    </row>
    <row r="50" ht="28" customHeight="1">
      <c r="A50" s="11" t="n"/>
      <c r="B50" s="12" t="n"/>
      <c r="C50" s="11" t="n"/>
      <c r="D50" s="11" t="n"/>
      <c r="E50" s="11" t="n"/>
      <c r="F50" s="11" t="n"/>
      <c r="G50" s="28" t="n"/>
      <c r="H50" s="28" t="n"/>
      <c r="I50" s="11" t="n"/>
      <c r="J50" s="14" t="n"/>
      <c r="K50" s="14" t="n"/>
      <c r="L50" s="15" t="n"/>
      <c r="M50" s="16">
        <f>IF($C50="","",IFERROR(VLOOKUP($C50,'Parâmetros'!$A$5:$B$8,2,FALSE),"Conferir sala"))</f>
        <v/>
      </c>
      <c r="N50" s="17">
        <f>IF(OR($G50="",$H50=""),"",IFERROR(IF($H50&gt;$G50,($H50-$G50)*24+IF($J50="",0,$J50)/60,""),""))</f>
        <v/>
      </c>
      <c r="O50" s="18">
        <f>IF(OR($G50="",$H50=""),"",IF($H50&lt;=$G50,"Conferir horário",IF(IFERROR($N50,0)&gt;'Parâmetros'!$G$9,"Conferir duração","OK")))</f>
        <v/>
      </c>
      <c r="P50" s="18">
        <f>IF(OR($K50="",$C50=""),"",IFERROR(IF(AND(ISNUMBER($M50),$K50&gt;$M50),"Conferir capacidade",IF(ISNUMBER($M50),"OK","Conferir sala")),"Conferir sala"))</f>
        <v/>
      </c>
      <c r="Q50" s="18">
        <f>IF(OR($B50="",$C50="",$G50="",$H50="",$L50=""),"",IF($L50="Cancelada","Não se aplica",IF($H50&lt;=$G50,"Conferir horário",IF(SUMPRODUCT(($B$6:$B$105=$B50)*($C$6:$C$105=$C50)*($L$6:$L$105&lt;&gt;"")*($L$6:$L$105&lt;&gt;"Cancelada")*($G$6:$G$105&lt;&gt;"")*($H$6:$H$105&lt;&gt;"")*(ROW($B$6:$B$105)&lt;&gt;ROW())*(($G$6:$G$105-$J$6:$J$105/1440)&lt;$H50)*($H$6:$H$105&gt;($G50-$J50/1440)))&gt;0,"Conferir agenda","Livre"))))</f>
        <v/>
      </c>
    </row>
    <row r="51" ht="28" customHeight="1">
      <c r="A51" s="11" t="n"/>
      <c r="B51" s="12" t="n"/>
      <c r="C51" s="11" t="n"/>
      <c r="D51" s="11" t="n"/>
      <c r="E51" s="11" t="n"/>
      <c r="F51" s="11" t="n"/>
      <c r="G51" s="28" t="n"/>
      <c r="H51" s="28" t="n"/>
      <c r="I51" s="11" t="n"/>
      <c r="J51" s="14" t="n"/>
      <c r="K51" s="14" t="n"/>
      <c r="L51" s="15" t="n"/>
      <c r="M51" s="19">
        <f>IF($C51="","",IFERROR(VLOOKUP($C51,'Parâmetros'!$A$5:$B$8,2,FALSE),"Conferir sala"))</f>
        <v/>
      </c>
      <c r="N51" s="20">
        <f>IF(OR($G51="",$H51=""),"",IFERROR(IF($H51&gt;$G51,($H51-$G51)*24+IF($J51="",0,$J51)/60,""),""))</f>
        <v/>
      </c>
      <c r="O51" s="21">
        <f>IF(OR($G51="",$H51=""),"",IF($H51&lt;=$G51,"Conferir horário",IF(IFERROR($N51,0)&gt;'Parâmetros'!$G$9,"Conferir duração","OK")))</f>
        <v/>
      </c>
      <c r="P51" s="21">
        <f>IF(OR($K51="",$C51=""),"",IFERROR(IF(AND(ISNUMBER($M51),$K51&gt;$M51),"Conferir capacidade",IF(ISNUMBER($M51),"OK","Conferir sala")),"Conferir sala"))</f>
        <v/>
      </c>
      <c r="Q51" s="21">
        <f>IF(OR($B51="",$C51="",$G51="",$H51="",$L51=""),"",IF($L51="Cancelada","Não se aplica",IF($H51&lt;=$G51,"Conferir horário",IF(SUMPRODUCT(($B$6:$B$105=$B51)*($C$6:$C$105=$C51)*($L$6:$L$105&lt;&gt;"")*($L$6:$L$105&lt;&gt;"Cancelada")*($G$6:$G$105&lt;&gt;"")*($H$6:$H$105&lt;&gt;"")*(ROW($B$6:$B$105)&lt;&gt;ROW())*(($G$6:$G$105-$J$6:$J$105/1440)&lt;$H51)*($H$6:$H$105&gt;($G51-$J51/1440)))&gt;0,"Conferir agenda","Livre"))))</f>
        <v/>
      </c>
    </row>
    <row r="52" ht="28" customHeight="1">
      <c r="A52" s="11" t="n"/>
      <c r="B52" s="12" t="n"/>
      <c r="C52" s="11" t="n"/>
      <c r="D52" s="11" t="n"/>
      <c r="E52" s="11" t="n"/>
      <c r="F52" s="11" t="n"/>
      <c r="G52" s="28" t="n"/>
      <c r="H52" s="28" t="n"/>
      <c r="I52" s="11" t="n"/>
      <c r="J52" s="14" t="n"/>
      <c r="K52" s="14" t="n"/>
      <c r="L52" s="15" t="n"/>
      <c r="M52" s="16">
        <f>IF($C52="","",IFERROR(VLOOKUP($C52,'Parâmetros'!$A$5:$B$8,2,FALSE),"Conferir sala"))</f>
        <v/>
      </c>
      <c r="N52" s="17">
        <f>IF(OR($G52="",$H52=""),"",IFERROR(IF($H52&gt;$G52,($H52-$G52)*24+IF($J52="",0,$J52)/60,""),""))</f>
        <v/>
      </c>
      <c r="O52" s="18">
        <f>IF(OR($G52="",$H52=""),"",IF($H52&lt;=$G52,"Conferir horário",IF(IFERROR($N52,0)&gt;'Parâmetros'!$G$9,"Conferir duração","OK")))</f>
        <v/>
      </c>
      <c r="P52" s="18">
        <f>IF(OR($K52="",$C52=""),"",IFERROR(IF(AND(ISNUMBER($M52),$K52&gt;$M52),"Conferir capacidade",IF(ISNUMBER($M52),"OK","Conferir sala")),"Conferir sala"))</f>
        <v/>
      </c>
      <c r="Q52" s="18">
        <f>IF(OR($B52="",$C52="",$G52="",$H52="",$L52=""),"",IF($L52="Cancelada","Não se aplica",IF($H52&lt;=$G52,"Conferir horário",IF(SUMPRODUCT(($B$6:$B$105=$B52)*($C$6:$C$105=$C52)*($L$6:$L$105&lt;&gt;"")*($L$6:$L$105&lt;&gt;"Cancelada")*($G$6:$G$105&lt;&gt;"")*($H$6:$H$105&lt;&gt;"")*(ROW($B$6:$B$105)&lt;&gt;ROW())*(($G$6:$G$105-$J$6:$J$105/1440)&lt;$H52)*($H$6:$H$105&gt;($G52-$J52/1440)))&gt;0,"Conferir agenda","Livre"))))</f>
        <v/>
      </c>
    </row>
    <row r="53" ht="28" customHeight="1">
      <c r="A53" s="11" t="n"/>
      <c r="B53" s="12" t="n"/>
      <c r="C53" s="11" t="n"/>
      <c r="D53" s="11" t="n"/>
      <c r="E53" s="11" t="n"/>
      <c r="F53" s="11" t="n"/>
      <c r="G53" s="28" t="n"/>
      <c r="H53" s="28" t="n"/>
      <c r="I53" s="11" t="n"/>
      <c r="J53" s="14" t="n"/>
      <c r="K53" s="14" t="n"/>
      <c r="L53" s="15" t="n"/>
      <c r="M53" s="19">
        <f>IF($C53="","",IFERROR(VLOOKUP($C53,'Parâmetros'!$A$5:$B$8,2,FALSE),"Conferir sala"))</f>
        <v/>
      </c>
      <c r="N53" s="20">
        <f>IF(OR($G53="",$H53=""),"",IFERROR(IF($H53&gt;$G53,($H53-$G53)*24+IF($J53="",0,$J53)/60,""),""))</f>
        <v/>
      </c>
      <c r="O53" s="21">
        <f>IF(OR($G53="",$H53=""),"",IF($H53&lt;=$G53,"Conferir horário",IF(IFERROR($N53,0)&gt;'Parâmetros'!$G$9,"Conferir duração","OK")))</f>
        <v/>
      </c>
      <c r="P53" s="21">
        <f>IF(OR($K53="",$C53=""),"",IFERROR(IF(AND(ISNUMBER($M53),$K53&gt;$M53),"Conferir capacidade",IF(ISNUMBER($M53),"OK","Conferir sala")),"Conferir sala"))</f>
        <v/>
      </c>
      <c r="Q53" s="21">
        <f>IF(OR($B53="",$C53="",$G53="",$H53="",$L53=""),"",IF($L53="Cancelada","Não se aplica",IF($H53&lt;=$G53,"Conferir horário",IF(SUMPRODUCT(($B$6:$B$105=$B53)*($C$6:$C$105=$C53)*($L$6:$L$105&lt;&gt;"")*($L$6:$L$105&lt;&gt;"Cancelada")*($G$6:$G$105&lt;&gt;"")*($H$6:$H$105&lt;&gt;"")*(ROW($B$6:$B$105)&lt;&gt;ROW())*(($G$6:$G$105-$J$6:$J$105/1440)&lt;$H53)*($H$6:$H$105&gt;($G53-$J53/1440)))&gt;0,"Conferir agenda","Livre"))))</f>
        <v/>
      </c>
    </row>
    <row r="54" ht="28" customHeight="1">
      <c r="A54" s="11" t="n"/>
      <c r="B54" s="12" t="n"/>
      <c r="C54" s="11" t="n"/>
      <c r="D54" s="11" t="n"/>
      <c r="E54" s="11" t="n"/>
      <c r="F54" s="11" t="n"/>
      <c r="G54" s="28" t="n"/>
      <c r="H54" s="28" t="n"/>
      <c r="I54" s="11" t="n"/>
      <c r="J54" s="14" t="n"/>
      <c r="K54" s="14" t="n"/>
      <c r="L54" s="15" t="n"/>
      <c r="M54" s="16">
        <f>IF($C54="","",IFERROR(VLOOKUP($C54,'Parâmetros'!$A$5:$B$8,2,FALSE),"Conferir sala"))</f>
        <v/>
      </c>
      <c r="N54" s="17">
        <f>IF(OR($G54="",$H54=""),"",IFERROR(IF($H54&gt;$G54,($H54-$G54)*24+IF($J54="",0,$J54)/60,""),""))</f>
        <v/>
      </c>
      <c r="O54" s="18">
        <f>IF(OR($G54="",$H54=""),"",IF($H54&lt;=$G54,"Conferir horário",IF(IFERROR($N54,0)&gt;'Parâmetros'!$G$9,"Conferir duração","OK")))</f>
        <v/>
      </c>
      <c r="P54" s="18">
        <f>IF(OR($K54="",$C54=""),"",IFERROR(IF(AND(ISNUMBER($M54),$K54&gt;$M54),"Conferir capacidade",IF(ISNUMBER($M54),"OK","Conferir sala")),"Conferir sala"))</f>
        <v/>
      </c>
      <c r="Q54" s="18">
        <f>IF(OR($B54="",$C54="",$G54="",$H54="",$L54=""),"",IF($L54="Cancelada","Não se aplica",IF($H54&lt;=$G54,"Conferir horário",IF(SUMPRODUCT(($B$6:$B$105=$B54)*($C$6:$C$105=$C54)*($L$6:$L$105&lt;&gt;"")*($L$6:$L$105&lt;&gt;"Cancelada")*($G$6:$G$105&lt;&gt;"")*($H$6:$H$105&lt;&gt;"")*(ROW($B$6:$B$105)&lt;&gt;ROW())*(($G$6:$G$105-$J$6:$J$105/1440)&lt;$H54)*($H$6:$H$105&gt;($G54-$J54/1440)))&gt;0,"Conferir agenda","Livre"))))</f>
        <v/>
      </c>
    </row>
    <row r="55" ht="28" customHeight="1">
      <c r="A55" s="11" t="n"/>
      <c r="B55" s="12" t="n"/>
      <c r="C55" s="11" t="n"/>
      <c r="D55" s="11" t="n"/>
      <c r="E55" s="11" t="n"/>
      <c r="F55" s="11" t="n"/>
      <c r="G55" s="28" t="n"/>
      <c r="H55" s="28" t="n"/>
      <c r="I55" s="11" t="n"/>
      <c r="J55" s="14" t="n"/>
      <c r="K55" s="14" t="n"/>
      <c r="L55" s="15" t="n"/>
      <c r="M55" s="19">
        <f>IF($C55="","",IFERROR(VLOOKUP($C55,'Parâmetros'!$A$5:$B$8,2,FALSE),"Conferir sala"))</f>
        <v/>
      </c>
      <c r="N55" s="20">
        <f>IF(OR($G55="",$H55=""),"",IFERROR(IF($H55&gt;$G55,($H55-$G55)*24+IF($J55="",0,$J55)/60,""),""))</f>
        <v/>
      </c>
      <c r="O55" s="21">
        <f>IF(OR($G55="",$H55=""),"",IF($H55&lt;=$G55,"Conferir horário",IF(IFERROR($N55,0)&gt;'Parâmetros'!$G$9,"Conferir duração","OK")))</f>
        <v/>
      </c>
      <c r="P55" s="21">
        <f>IF(OR($K55="",$C55=""),"",IFERROR(IF(AND(ISNUMBER($M55),$K55&gt;$M55),"Conferir capacidade",IF(ISNUMBER($M55),"OK","Conferir sala")),"Conferir sala"))</f>
        <v/>
      </c>
      <c r="Q55" s="21">
        <f>IF(OR($B55="",$C55="",$G55="",$H55="",$L55=""),"",IF($L55="Cancelada","Não se aplica",IF($H55&lt;=$G55,"Conferir horário",IF(SUMPRODUCT(($B$6:$B$105=$B55)*($C$6:$C$105=$C55)*($L$6:$L$105&lt;&gt;"")*($L$6:$L$105&lt;&gt;"Cancelada")*($G$6:$G$105&lt;&gt;"")*($H$6:$H$105&lt;&gt;"")*(ROW($B$6:$B$105)&lt;&gt;ROW())*(($G$6:$G$105-$J$6:$J$105/1440)&lt;$H55)*($H$6:$H$105&gt;($G55-$J55/1440)))&gt;0,"Conferir agenda","Livre"))))</f>
        <v/>
      </c>
    </row>
    <row r="56" ht="28" customHeight="1">
      <c r="A56" s="11" t="n"/>
      <c r="B56" s="12" t="n"/>
      <c r="C56" s="11" t="n"/>
      <c r="D56" s="11" t="n"/>
      <c r="E56" s="11" t="n"/>
      <c r="F56" s="11" t="n"/>
      <c r="G56" s="28" t="n"/>
      <c r="H56" s="28" t="n"/>
      <c r="I56" s="11" t="n"/>
      <c r="J56" s="14" t="n"/>
      <c r="K56" s="14" t="n"/>
      <c r="L56" s="15" t="n"/>
      <c r="M56" s="16">
        <f>IF($C56="","",IFERROR(VLOOKUP($C56,'Parâmetros'!$A$5:$B$8,2,FALSE),"Conferir sala"))</f>
        <v/>
      </c>
      <c r="N56" s="17">
        <f>IF(OR($G56="",$H56=""),"",IFERROR(IF($H56&gt;$G56,($H56-$G56)*24+IF($J56="",0,$J56)/60,""),""))</f>
        <v/>
      </c>
      <c r="O56" s="18">
        <f>IF(OR($G56="",$H56=""),"",IF($H56&lt;=$G56,"Conferir horário",IF(IFERROR($N56,0)&gt;'Parâmetros'!$G$9,"Conferir duração","OK")))</f>
        <v/>
      </c>
      <c r="P56" s="18">
        <f>IF(OR($K56="",$C56=""),"",IFERROR(IF(AND(ISNUMBER($M56),$K56&gt;$M56),"Conferir capacidade",IF(ISNUMBER($M56),"OK","Conferir sala")),"Conferir sala"))</f>
        <v/>
      </c>
      <c r="Q56" s="18">
        <f>IF(OR($B56="",$C56="",$G56="",$H56="",$L56=""),"",IF($L56="Cancelada","Não se aplica",IF($H56&lt;=$G56,"Conferir horário",IF(SUMPRODUCT(($B$6:$B$105=$B56)*($C$6:$C$105=$C56)*($L$6:$L$105&lt;&gt;"")*($L$6:$L$105&lt;&gt;"Cancelada")*($G$6:$G$105&lt;&gt;"")*($H$6:$H$105&lt;&gt;"")*(ROW($B$6:$B$105)&lt;&gt;ROW())*(($G$6:$G$105-$J$6:$J$105/1440)&lt;$H56)*($H$6:$H$105&gt;($G56-$J56/1440)))&gt;0,"Conferir agenda","Livre"))))</f>
        <v/>
      </c>
    </row>
    <row r="57" ht="28" customHeight="1">
      <c r="A57" s="11" t="n"/>
      <c r="B57" s="12" t="n"/>
      <c r="C57" s="11" t="n"/>
      <c r="D57" s="11" t="n"/>
      <c r="E57" s="11" t="n"/>
      <c r="F57" s="11" t="n"/>
      <c r="G57" s="28" t="n"/>
      <c r="H57" s="28" t="n"/>
      <c r="I57" s="11" t="n"/>
      <c r="J57" s="14" t="n"/>
      <c r="K57" s="14" t="n"/>
      <c r="L57" s="15" t="n"/>
      <c r="M57" s="19">
        <f>IF($C57="","",IFERROR(VLOOKUP($C57,'Parâmetros'!$A$5:$B$8,2,FALSE),"Conferir sala"))</f>
        <v/>
      </c>
      <c r="N57" s="20">
        <f>IF(OR($G57="",$H57=""),"",IFERROR(IF($H57&gt;$G57,($H57-$G57)*24+IF($J57="",0,$J57)/60,""),""))</f>
        <v/>
      </c>
      <c r="O57" s="21">
        <f>IF(OR($G57="",$H57=""),"",IF($H57&lt;=$G57,"Conferir horário",IF(IFERROR($N57,0)&gt;'Parâmetros'!$G$9,"Conferir duração","OK")))</f>
        <v/>
      </c>
      <c r="P57" s="21">
        <f>IF(OR($K57="",$C57=""),"",IFERROR(IF(AND(ISNUMBER($M57),$K57&gt;$M57),"Conferir capacidade",IF(ISNUMBER($M57),"OK","Conferir sala")),"Conferir sala"))</f>
        <v/>
      </c>
      <c r="Q57" s="21">
        <f>IF(OR($B57="",$C57="",$G57="",$H57="",$L57=""),"",IF($L57="Cancelada","Não se aplica",IF($H57&lt;=$G57,"Conferir horário",IF(SUMPRODUCT(($B$6:$B$105=$B57)*($C$6:$C$105=$C57)*($L$6:$L$105&lt;&gt;"")*($L$6:$L$105&lt;&gt;"Cancelada")*($G$6:$G$105&lt;&gt;"")*($H$6:$H$105&lt;&gt;"")*(ROW($B$6:$B$105)&lt;&gt;ROW())*(($G$6:$G$105-$J$6:$J$105/1440)&lt;$H57)*($H$6:$H$105&gt;($G57-$J57/1440)))&gt;0,"Conferir agenda","Livre"))))</f>
        <v/>
      </c>
    </row>
    <row r="58" ht="28" customHeight="1">
      <c r="A58" s="11" t="n"/>
      <c r="B58" s="12" t="n"/>
      <c r="C58" s="11" t="n"/>
      <c r="D58" s="11" t="n"/>
      <c r="E58" s="11" t="n"/>
      <c r="F58" s="11" t="n"/>
      <c r="G58" s="28" t="n"/>
      <c r="H58" s="28" t="n"/>
      <c r="I58" s="11" t="n"/>
      <c r="J58" s="14" t="n"/>
      <c r="K58" s="14" t="n"/>
      <c r="L58" s="15" t="n"/>
      <c r="M58" s="16">
        <f>IF($C58="","",IFERROR(VLOOKUP($C58,'Parâmetros'!$A$5:$B$8,2,FALSE),"Conferir sala"))</f>
        <v/>
      </c>
      <c r="N58" s="17">
        <f>IF(OR($G58="",$H58=""),"",IFERROR(IF($H58&gt;$G58,($H58-$G58)*24+IF($J58="",0,$J58)/60,""),""))</f>
        <v/>
      </c>
      <c r="O58" s="18">
        <f>IF(OR($G58="",$H58=""),"",IF($H58&lt;=$G58,"Conferir horário",IF(IFERROR($N58,0)&gt;'Parâmetros'!$G$9,"Conferir duração","OK")))</f>
        <v/>
      </c>
      <c r="P58" s="18">
        <f>IF(OR($K58="",$C58=""),"",IFERROR(IF(AND(ISNUMBER($M58),$K58&gt;$M58),"Conferir capacidade",IF(ISNUMBER($M58),"OK","Conferir sala")),"Conferir sala"))</f>
        <v/>
      </c>
      <c r="Q58" s="18">
        <f>IF(OR($B58="",$C58="",$G58="",$H58="",$L58=""),"",IF($L58="Cancelada","Não se aplica",IF($H58&lt;=$G58,"Conferir horário",IF(SUMPRODUCT(($B$6:$B$105=$B58)*($C$6:$C$105=$C58)*($L$6:$L$105&lt;&gt;"")*($L$6:$L$105&lt;&gt;"Cancelada")*($G$6:$G$105&lt;&gt;"")*($H$6:$H$105&lt;&gt;"")*(ROW($B$6:$B$105)&lt;&gt;ROW())*(($G$6:$G$105-$J$6:$J$105/1440)&lt;$H58)*($H$6:$H$105&gt;($G58-$J58/1440)))&gt;0,"Conferir agenda","Livre"))))</f>
        <v/>
      </c>
    </row>
    <row r="59" ht="28" customHeight="1">
      <c r="A59" s="11" t="n"/>
      <c r="B59" s="12" t="n"/>
      <c r="C59" s="11" t="n"/>
      <c r="D59" s="11" t="n"/>
      <c r="E59" s="11" t="n"/>
      <c r="F59" s="11" t="n"/>
      <c r="G59" s="28" t="n"/>
      <c r="H59" s="28" t="n"/>
      <c r="I59" s="11" t="n"/>
      <c r="J59" s="14" t="n"/>
      <c r="K59" s="14" t="n"/>
      <c r="L59" s="15" t="n"/>
      <c r="M59" s="19">
        <f>IF($C59="","",IFERROR(VLOOKUP($C59,'Parâmetros'!$A$5:$B$8,2,FALSE),"Conferir sala"))</f>
        <v/>
      </c>
      <c r="N59" s="20">
        <f>IF(OR($G59="",$H59=""),"",IFERROR(IF($H59&gt;$G59,($H59-$G59)*24+IF($J59="",0,$J59)/60,""),""))</f>
        <v/>
      </c>
      <c r="O59" s="21">
        <f>IF(OR($G59="",$H59=""),"",IF($H59&lt;=$G59,"Conferir horário",IF(IFERROR($N59,0)&gt;'Parâmetros'!$G$9,"Conferir duração","OK")))</f>
        <v/>
      </c>
      <c r="P59" s="21">
        <f>IF(OR($K59="",$C59=""),"",IFERROR(IF(AND(ISNUMBER($M59),$K59&gt;$M59),"Conferir capacidade",IF(ISNUMBER($M59),"OK","Conferir sala")),"Conferir sala"))</f>
        <v/>
      </c>
      <c r="Q59" s="21">
        <f>IF(OR($B59="",$C59="",$G59="",$H59="",$L59=""),"",IF($L59="Cancelada","Não se aplica",IF($H59&lt;=$G59,"Conferir horário",IF(SUMPRODUCT(($B$6:$B$105=$B59)*($C$6:$C$105=$C59)*($L$6:$L$105&lt;&gt;"")*($L$6:$L$105&lt;&gt;"Cancelada")*($G$6:$G$105&lt;&gt;"")*($H$6:$H$105&lt;&gt;"")*(ROW($B$6:$B$105)&lt;&gt;ROW())*(($G$6:$G$105-$J$6:$J$105/1440)&lt;$H59)*($H$6:$H$105&gt;($G59-$J59/1440)))&gt;0,"Conferir agenda","Livre"))))</f>
        <v/>
      </c>
    </row>
    <row r="60" ht="28" customHeight="1">
      <c r="A60" s="11" t="n"/>
      <c r="B60" s="12" t="n"/>
      <c r="C60" s="11" t="n"/>
      <c r="D60" s="11" t="n"/>
      <c r="E60" s="11" t="n"/>
      <c r="F60" s="11" t="n"/>
      <c r="G60" s="28" t="n"/>
      <c r="H60" s="28" t="n"/>
      <c r="I60" s="11" t="n"/>
      <c r="J60" s="14" t="n"/>
      <c r="K60" s="14" t="n"/>
      <c r="L60" s="15" t="n"/>
      <c r="M60" s="16">
        <f>IF($C60="","",IFERROR(VLOOKUP($C60,'Parâmetros'!$A$5:$B$8,2,FALSE),"Conferir sala"))</f>
        <v/>
      </c>
      <c r="N60" s="17">
        <f>IF(OR($G60="",$H60=""),"",IFERROR(IF($H60&gt;$G60,($H60-$G60)*24+IF($J60="",0,$J60)/60,""),""))</f>
        <v/>
      </c>
      <c r="O60" s="18">
        <f>IF(OR($G60="",$H60=""),"",IF($H60&lt;=$G60,"Conferir horário",IF(IFERROR($N60,0)&gt;'Parâmetros'!$G$9,"Conferir duração","OK")))</f>
        <v/>
      </c>
      <c r="P60" s="18">
        <f>IF(OR($K60="",$C60=""),"",IFERROR(IF(AND(ISNUMBER($M60),$K60&gt;$M60),"Conferir capacidade",IF(ISNUMBER($M60),"OK","Conferir sala")),"Conferir sala"))</f>
        <v/>
      </c>
      <c r="Q60" s="18">
        <f>IF(OR($B60="",$C60="",$G60="",$H60="",$L60=""),"",IF($L60="Cancelada","Não se aplica",IF($H60&lt;=$G60,"Conferir horário",IF(SUMPRODUCT(($B$6:$B$105=$B60)*($C$6:$C$105=$C60)*($L$6:$L$105&lt;&gt;"")*($L$6:$L$105&lt;&gt;"Cancelada")*($G$6:$G$105&lt;&gt;"")*($H$6:$H$105&lt;&gt;"")*(ROW($B$6:$B$105)&lt;&gt;ROW())*(($G$6:$G$105-$J$6:$J$105/1440)&lt;$H60)*($H$6:$H$105&gt;($G60-$J60/1440)))&gt;0,"Conferir agenda","Livre"))))</f>
        <v/>
      </c>
    </row>
    <row r="61" ht="28" customHeight="1">
      <c r="A61" s="11" t="n"/>
      <c r="B61" s="12" t="n"/>
      <c r="C61" s="11" t="n"/>
      <c r="D61" s="11" t="n"/>
      <c r="E61" s="11" t="n"/>
      <c r="F61" s="11" t="n"/>
      <c r="G61" s="28" t="n"/>
      <c r="H61" s="28" t="n"/>
      <c r="I61" s="11" t="n"/>
      <c r="J61" s="14" t="n"/>
      <c r="K61" s="14" t="n"/>
      <c r="L61" s="15" t="n"/>
      <c r="M61" s="19">
        <f>IF($C61="","",IFERROR(VLOOKUP($C61,'Parâmetros'!$A$5:$B$8,2,FALSE),"Conferir sala"))</f>
        <v/>
      </c>
      <c r="N61" s="20">
        <f>IF(OR($G61="",$H61=""),"",IFERROR(IF($H61&gt;$G61,($H61-$G61)*24+IF($J61="",0,$J61)/60,""),""))</f>
        <v/>
      </c>
      <c r="O61" s="21">
        <f>IF(OR($G61="",$H61=""),"",IF($H61&lt;=$G61,"Conferir horário",IF(IFERROR($N61,0)&gt;'Parâmetros'!$G$9,"Conferir duração","OK")))</f>
        <v/>
      </c>
      <c r="P61" s="21">
        <f>IF(OR($K61="",$C61=""),"",IFERROR(IF(AND(ISNUMBER($M61),$K61&gt;$M61),"Conferir capacidade",IF(ISNUMBER($M61),"OK","Conferir sala")),"Conferir sala"))</f>
        <v/>
      </c>
      <c r="Q61" s="21">
        <f>IF(OR($B61="",$C61="",$G61="",$H61="",$L61=""),"",IF($L61="Cancelada","Não se aplica",IF($H61&lt;=$G61,"Conferir horário",IF(SUMPRODUCT(($B$6:$B$105=$B61)*($C$6:$C$105=$C61)*($L$6:$L$105&lt;&gt;"")*($L$6:$L$105&lt;&gt;"Cancelada")*($G$6:$G$105&lt;&gt;"")*($H$6:$H$105&lt;&gt;"")*(ROW($B$6:$B$105)&lt;&gt;ROW())*(($G$6:$G$105-$J$6:$J$105/1440)&lt;$H61)*($H$6:$H$105&gt;($G61-$J61/1440)))&gt;0,"Conferir agenda","Livre"))))</f>
        <v/>
      </c>
    </row>
    <row r="62" ht="28" customHeight="1">
      <c r="A62" s="11" t="n"/>
      <c r="B62" s="12" t="n"/>
      <c r="C62" s="11" t="n"/>
      <c r="D62" s="11" t="n"/>
      <c r="E62" s="11" t="n"/>
      <c r="F62" s="11" t="n"/>
      <c r="G62" s="28" t="n"/>
      <c r="H62" s="28" t="n"/>
      <c r="I62" s="11" t="n"/>
      <c r="J62" s="14" t="n"/>
      <c r="K62" s="14" t="n"/>
      <c r="L62" s="15" t="n"/>
      <c r="M62" s="16">
        <f>IF($C62="","",IFERROR(VLOOKUP($C62,'Parâmetros'!$A$5:$B$8,2,FALSE),"Conferir sala"))</f>
        <v/>
      </c>
      <c r="N62" s="17">
        <f>IF(OR($G62="",$H62=""),"",IFERROR(IF($H62&gt;$G62,($H62-$G62)*24+IF($J62="",0,$J62)/60,""),""))</f>
        <v/>
      </c>
      <c r="O62" s="18">
        <f>IF(OR($G62="",$H62=""),"",IF($H62&lt;=$G62,"Conferir horário",IF(IFERROR($N62,0)&gt;'Parâmetros'!$G$9,"Conferir duração","OK")))</f>
        <v/>
      </c>
      <c r="P62" s="18">
        <f>IF(OR($K62="",$C62=""),"",IFERROR(IF(AND(ISNUMBER($M62),$K62&gt;$M62),"Conferir capacidade",IF(ISNUMBER($M62),"OK","Conferir sala")),"Conferir sala"))</f>
        <v/>
      </c>
      <c r="Q62" s="18">
        <f>IF(OR($B62="",$C62="",$G62="",$H62="",$L62=""),"",IF($L62="Cancelada","Não se aplica",IF($H62&lt;=$G62,"Conferir horário",IF(SUMPRODUCT(($B$6:$B$105=$B62)*($C$6:$C$105=$C62)*($L$6:$L$105&lt;&gt;"")*($L$6:$L$105&lt;&gt;"Cancelada")*($G$6:$G$105&lt;&gt;"")*($H$6:$H$105&lt;&gt;"")*(ROW($B$6:$B$105)&lt;&gt;ROW())*(($G$6:$G$105-$J$6:$J$105/1440)&lt;$H62)*($H$6:$H$105&gt;($G62-$J62/1440)))&gt;0,"Conferir agenda","Livre"))))</f>
        <v/>
      </c>
    </row>
    <row r="63" ht="28" customHeight="1">
      <c r="A63" s="11" t="n"/>
      <c r="B63" s="12" t="n"/>
      <c r="C63" s="11" t="n"/>
      <c r="D63" s="11" t="n"/>
      <c r="E63" s="11" t="n"/>
      <c r="F63" s="11" t="n"/>
      <c r="G63" s="28" t="n"/>
      <c r="H63" s="28" t="n"/>
      <c r="I63" s="11" t="n"/>
      <c r="J63" s="14" t="n"/>
      <c r="K63" s="14" t="n"/>
      <c r="L63" s="15" t="n"/>
      <c r="M63" s="19">
        <f>IF($C63="","",IFERROR(VLOOKUP($C63,'Parâmetros'!$A$5:$B$8,2,FALSE),"Conferir sala"))</f>
        <v/>
      </c>
      <c r="N63" s="20">
        <f>IF(OR($G63="",$H63=""),"",IFERROR(IF($H63&gt;$G63,($H63-$G63)*24+IF($J63="",0,$J63)/60,""),""))</f>
        <v/>
      </c>
      <c r="O63" s="21">
        <f>IF(OR($G63="",$H63=""),"",IF($H63&lt;=$G63,"Conferir horário",IF(IFERROR($N63,0)&gt;'Parâmetros'!$G$9,"Conferir duração","OK")))</f>
        <v/>
      </c>
      <c r="P63" s="21">
        <f>IF(OR($K63="",$C63=""),"",IFERROR(IF(AND(ISNUMBER($M63),$K63&gt;$M63),"Conferir capacidade",IF(ISNUMBER($M63),"OK","Conferir sala")),"Conferir sala"))</f>
        <v/>
      </c>
      <c r="Q63" s="21">
        <f>IF(OR($B63="",$C63="",$G63="",$H63="",$L63=""),"",IF($L63="Cancelada","Não se aplica",IF($H63&lt;=$G63,"Conferir horário",IF(SUMPRODUCT(($B$6:$B$105=$B63)*($C$6:$C$105=$C63)*($L$6:$L$105&lt;&gt;"")*($L$6:$L$105&lt;&gt;"Cancelada")*($G$6:$G$105&lt;&gt;"")*($H$6:$H$105&lt;&gt;"")*(ROW($B$6:$B$105)&lt;&gt;ROW())*(($G$6:$G$105-$J$6:$J$105/1440)&lt;$H63)*($H$6:$H$105&gt;($G63-$J63/1440)))&gt;0,"Conferir agenda","Livre"))))</f>
        <v/>
      </c>
    </row>
    <row r="64" ht="28" customHeight="1">
      <c r="A64" s="11" t="n"/>
      <c r="B64" s="12" t="n"/>
      <c r="C64" s="11" t="n"/>
      <c r="D64" s="11" t="n"/>
      <c r="E64" s="11" t="n"/>
      <c r="F64" s="11" t="n"/>
      <c r="G64" s="28" t="n"/>
      <c r="H64" s="28" t="n"/>
      <c r="I64" s="11" t="n"/>
      <c r="J64" s="14" t="n"/>
      <c r="K64" s="14" t="n"/>
      <c r="L64" s="15" t="n"/>
      <c r="M64" s="16">
        <f>IF($C64="","",IFERROR(VLOOKUP($C64,'Parâmetros'!$A$5:$B$8,2,FALSE),"Conferir sala"))</f>
        <v/>
      </c>
      <c r="N64" s="17">
        <f>IF(OR($G64="",$H64=""),"",IFERROR(IF($H64&gt;$G64,($H64-$G64)*24+IF($J64="",0,$J64)/60,""),""))</f>
        <v/>
      </c>
      <c r="O64" s="18">
        <f>IF(OR($G64="",$H64=""),"",IF($H64&lt;=$G64,"Conferir horário",IF(IFERROR($N64,0)&gt;'Parâmetros'!$G$9,"Conferir duração","OK")))</f>
        <v/>
      </c>
      <c r="P64" s="18">
        <f>IF(OR($K64="",$C64=""),"",IFERROR(IF(AND(ISNUMBER($M64),$K64&gt;$M64),"Conferir capacidade",IF(ISNUMBER($M64),"OK","Conferir sala")),"Conferir sala"))</f>
        <v/>
      </c>
      <c r="Q64" s="18">
        <f>IF(OR($B64="",$C64="",$G64="",$H64="",$L64=""),"",IF($L64="Cancelada","Não se aplica",IF($H64&lt;=$G64,"Conferir horário",IF(SUMPRODUCT(($B$6:$B$105=$B64)*($C$6:$C$105=$C64)*($L$6:$L$105&lt;&gt;"")*($L$6:$L$105&lt;&gt;"Cancelada")*($G$6:$G$105&lt;&gt;"")*($H$6:$H$105&lt;&gt;"")*(ROW($B$6:$B$105)&lt;&gt;ROW())*(($G$6:$G$105-$J$6:$J$105/1440)&lt;$H64)*($H$6:$H$105&gt;($G64-$J64/1440)))&gt;0,"Conferir agenda","Livre"))))</f>
        <v/>
      </c>
    </row>
    <row r="65" ht="28" customHeight="1">
      <c r="A65" s="11" t="n"/>
      <c r="B65" s="12" t="n"/>
      <c r="C65" s="11" t="n"/>
      <c r="D65" s="11" t="n"/>
      <c r="E65" s="11" t="n"/>
      <c r="F65" s="11" t="n"/>
      <c r="G65" s="28" t="n"/>
      <c r="H65" s="28" t="n"/>
      <c r="I65" s="11" t="n"/>
      <c r="J65" s="14" t="n"/>
      <c r="K65" s="14" t="n"/>
      <c r="L65" s="15" t="n"/>
      <c r="M65" s="19">
        <f>IF($C65="","",IFERROR(VLOOKUP($C65,'Parâmetros'!$A$5:$B$8,2,FALSE),"Conferir sala"))</f>
        <v/>
      </c>
      <c r="N65" s="20">
        <f>IF(OR($G65="",$H65=""),"",IFERROR(IF($H65&gt;$G65,($H65-$G65)*24+IF($J65="",0,$J65)/60,""),""))</f>
        <v/>
      </c>
      <c r="O65" s="21">
        <f>IF(OR($G65="",$H65=""),"",IF($H65&lt;=$G65,"Conferir horário",IF(IFERROR($N65,0)&gt;'Parâmetros'!$G$9,"Conferir duração","OK")))</f>
        <v/>
      </c>
      <c r="P65" s="21">
        <f>IF(OR($K65="",$C65=""),"",IFERROR(IF(AND(ISNUMBER($M65),$K65&gt;$M65),"Conferir capacidade",IF(ISNUMBER($M65),"OK","Conferir sala")),"Conferir sala"))</f>
        <v/>
      </c>
      <c r="Q65" s="21">
        <f>IF(OR($B65="",$C65="",$G65="",$H65="",$L65=""),"",IF($L65="Cancelada","Não se aplica",IF($H65&lt;=$G65,"Conferir horário",IF(SUMPRODUCT(($B$6:$B$105=$B65)*($C$6:$C$105=$C65)*($L$6:$L$105&lt;&gt;"")*($L$6:$L$105&lt;&gt;"Cancelada")*($G$6:$G$105&lt;&gt;"")*($H$6:$H$105&lt;&gt;"")*(ROW($B$6:$B$105)&lt;&gt;ROW())*(($G$6:$G$105-$J$6:$J$105/1440)&lt;$H65)*($H$6:$H$105&gt;($G65-$J65/1440)))&gt;0,"Conferir agenda","Livre"))))</f>
        <v/>
      </c>
    </row>
    <row r="66" ht="28" customHeight="1">
      <c r="A66" s="11" t="n"/>
      <c r="B66" s="12" t="n"/>
      <c r="C66" s="11" t="n"/>
      <c r="D66" s="11" t="n"/>
      <c r="E66" s="11" t="n"/>
      <c r="F66" s="11" t="n"/>
      <c r="G66" s="28" t="n"/>
      <c r="H66" s="28" t="n"/>
      <c r="I66" s="11" t="n"/>
      <c r="J66" s="14" t="n"/>
      <c r="K66" s="14" t="n"/>
      <c r="L66" s="15" t="n"/>
      <c r="M66" s="16">
        <f>IF($C66="","",IFERROR(VLOOKUP($C66,'Parâmetros'!$A$5:$B$8,2,FALSE),"Conferir sala"))</f>
        <v/>
      </c>
      <c r="N66" s="17">
        <f>IF(OR($G66="",$H66=""),"",IFERROR(IF($H66&gt;$G66,($H66-$G66)*24+IF($J66="",0,$J66)/60,""),""))</f>
        <v/>
      </c>
      <c r="O66" s="18">
        <f>IF(OR($G66="",$H66=""),"",IF($H66&lt;=$G66,"Conferir horário",IF(IFERROR($N66,0)&gt;'Parâmetros'!$G$9,"Conferir duração","OK")))</f>
        <v/>
      </c>
      <c r="P66" s="18">
        <f>IF(OR($K66="",$C66=""),"",IFERROR(IF(AND(ISNUMBER($M66),$K66&gt;$M66),"Conferir capacidade",IF(ISNUMBER($M66),"OK","Conferir sala")),"Conferir sala"))</f>
        <v/>
      </c>
      <c r="Q66" s="18">
        <f>IF(OR($B66="",$C66="",$G66="",$H66="",$L66=""),"",IF($L66="Cancelada","Não se aplica",IF($H66&lt;=$G66,"Conferir horário",IF(SUMPRODUCT(($B$6:$B$105=$B66)*($C$6:$C$105=$C66)*($L$6:$L$105&lt;&gt;"")*($L$6:$L$105&lt;&gt;"Cancelada")*($G$6:$G$105&lt;&gt;"")*($H$6:$H$105&lt;&gt;"")*(ROW($B$6:$B$105)&lt;&gt;ROW())*(($G$6:$G$105-$J$6:$J$105/1440)&lt;$H66)*($H$6:$H$105&gt;($G66-$J66/1440)))&gt;0,"Conferir agenda","Livre"))))</f>
        <v/>
      </c>
    </row>
    <row r="67" ht="28" customHeight="1">
      <c r="A67" s="11" t="n"/>
      <c r="B67" s="12" t="n"/>
      <c r="C67" s="11" t="n"/>
      <c r="D67" s="11" t="n"/>
      <c r="E67" s="11" t="n"/>
      <c r="F67" s="11" t="n"/>
      <c r="G67" s="28" t="n"/>
      <c r="H67" s="28" t="n"/>
      <c r="I67" s="11" t="n"/>
      <c r="J67" s="14" t="n"/>
      <c r="K67" s="14" t="n"/>
      <c r="L67" s="15" t="n"/>
      <c r="M67" s="19">
        <f>IF($C67="","",IFERROR(VLOOKUP($C67,'Parâmetros'!$A$5:$B$8,2,FALSE),"Conferir sala"))</f>
        <v/>
      </c>
      <c r="N67" s="20">
        <f>IF(OR($G67="",$H67=""),"",IFERROR(IF($H67&gt;$G67,($H67-$G67)*24+IF($J67="",0,$J67)/60,""),""))</f>
        <v/>
      </c>
      <c r="O67" s="21">
        <f>IF(OR($G67="",$H67=""),"",IF($H67&lt;=$G67,"Conferir horário",IF(IFERROR($N67,0)&gt;'Parâmetros'!$G$9,"Conferir duração","OK")))</f>
        <v/>
      </c>
      <c r="P67" s="21">
        <f>IF(OR($K67="",$C67=""),"",IFERROR(IF(AND(ISNUMBER($M67),$K67&gt;$M67),"Conferir capacidade",IF(ISNUMBER($M67),"OK","Conferir sala")),"Conferir sala"))</f>
        <v/>
      </c>
      <c r="Q67" s="21">
        <f>IF(OR($B67="",$C67="",$G67="",$H67="",$L67=""),"",IF($L67="Cancelada","Não se aplica",IF($H67&lt;=$G67,"Conferir horário",IF(SUMPRODUCT(($B$6:$B$105=$B67)*($C$6:$C$105=$C67)*($L$6:$L$105&lt;&gt;"")*($L$6:$L$105&lt;&gt;"Cancelada")*($G$6:$G$105&lt;&gt;"")*($H$6:$H$105&lt;&gt;"")*(ROW($B$6:$B$105)&lt;&gt;ROW())*(($G$6:$G$105-$J$6:$J$105/1440)&lt;$H67)*($H$6:$H$105&gt;($G67-$J67/1440)))&gt;0,"Conferir agenda","Livre"))))</f>
        <v/>
      </c>
    </row>
    <row r="68" ht="28" customHeight="1">
      <c r="A68" s="11" t="n"/>
      <c r="B68" s="12" t="n"/>
      <c r="C68" s="11" t="n"/>
      <c r="D68" s="11" t="n"/>
      <c r="E68" s="11" t="n"/>
      <c r="F68" s="11" t="n"/>
      <c r="G68" s="28" t="n"/>
      <c r="H68" s="28" t="n"/>
      <c r="I68" s="11" t="n"/>
      <c r="J68" s="14" t="n"/>
      <c r="K68" s="14" t="n"/>
      <c r="L68" s="15" t="n"/>
      <c r="M68" s="16">
        <f>IF($C68="","",IFERROR(VLOOKUP($C68,'Parâmetros'!$A$5:$B$8,2,FALSE),"Conferir sala"))</f>
        <v/>
      </c>
      <c r="N68" s="17">
        <f>IF(OR($G68="",$H68=""),"",IFERROR(IF($H68&gt;$G68,($H68-$G68)*24+IF($J68="",0,$J68)/60,""),""))</f>
        <v/>
      </c>
      <c r="O68" s="18">
        <f>IF(OR($G68="",$H68=""),"",IF($H68&lt;=$G68,"Conferir horário",IF(IFERROR($N68,0)&gt;'Parâmetros'!$G$9,"Conferir duração","OK")))</f>
        <v/>
      </c>
      <c r="P68" s="18">
        <f>IF(OR($K68="",$C68=""),"",IFERROR(IF(AND(ISNUMBER($M68),$K68&gt;$M68),"Conferir capacidade",IF(ISNUMBER($M68),"OK","Conferir sala")),"Conferir sala"))</f>
        <v/>
      </c>
      <c r="Q68" s="18">
        <f>IF(OR($B68="",$C68="",$G68="",$H68="",$L68=""),"",IF($L68="Cancelada","Não se aplica",IF($H68&lt;=$G68,"Conferir horário",IF(SUMPRODUCT(($B$6:$B$105=$B68)*($C$6:$C$105=$C68)*($L$6:$L$105&lt;&gt;"")*($L$6:$L$105&lt;&gt;"Cancelada")*($G$6:$G$105&lt;&gt;"")*($H$6:$H$105&lt;&gt;"")*(ROW($B$6:$B$105)&lt;&gt;ROW())*(($G$6:$G$105-$J$6:$J$105/1440)&lt;$H68)*($H$6:$H$105&gt;($G68-$J68/1440)))&gt;0,"Conferir agenda","Livre"))))</f>
        <v/>
      </c>
    </row>
    <row r="69" ht="28" customHeight="1">
      <c r="A69" s="11" t="n"/>
      <c r="B69" s="12" t="n"/>
      <c r="C69" s="11" t="n"/>
      <c r="D69" s="11" t="n"/>
      <c r="E69" s="11" t="n"/>
      <c r="F69" s="11" t="n"/>
      <c r="G69" s="28" t="n"/>
      <c r="H69" s="28" t="n"/>
      <c r="I69" s="11" t="n"/>
      <c r="J69" s="14" t="n"/>
      <c r="K69" s="14" t="n"/>
      <c r="L69" s="15" t="n"/>
      <c r="M69" s="19">
        <f>IF($C69="","",IFERROR(VLOOKUP($C69,'Parâmetros'!$A$5:$B$8,2,FALSE),"Conferir sala"))</f>
        <v/>
      </c>
      <c r="N69" s="20">
        <f>IF(OR($G69="",$H69=""),"",IFERROR(IF($H69&gt;$G69,($H69-$G69)*24+IF($J69="",0,$J69)/60,""),""))</f>
        <v/>
      </c>
      <c r="O69" s="21">
        <f>IF(OR($G69="",$H69=""),"",IF($H69&lt;=$G69,"Conferir horário",IF(IFERROR($N69,0)&gt;'Parâmetros'!$G$9,"Conferir duração","OK")))</f>
        <v/>
      </c>
      <c r="P69" s="21">
        <f>IF(OR($K69="",$C69=""),"",IFERROR(IF(AND(ISNUMBER($M69),$K69&gt;$M69),"Conferir capacidade",IF(ISNUMBER($M69),"OK","Conferir sala")),"Conferir sala"))</f>
        <v/>
      </c>
      <c r="Q69" s="21">
        <f>IF(OR($B69="",$C69="",$G69="",$H69="",$L69=""),"",IF($L69="Cancelada","Não se aplica",IF($H69&lt;=$G69,"Conferir horário",IF(SUMPRODUCT(($B$6:$B$105=$B69)*($C$6:$C$105=$C69)*($L$6:$L$105&lt;&gt;"")*($L$6:$L$105&lt;&gt;"Cancelada")*($G$6:$G$105&lt;&gt;"")*($H$6:$H$105&lt;&gt;"")*(ROW($B$6:$B$105)&lt;&gt;ROW())*(($G$6:$G$105-$J$6:$J$105/1440)&lt;$H69)*($H$6:$H$105&gt;($G69-$J69/1440)))&gt;0,"Conferir agenda","Livre"))))</f>
        <v/>
      </c>
    </row>
    <row r="70" ht="28" customHeight="1">
      <c r="A70" s="11" t="n"/>
      <c r="B70" s="12" t="n"/>
      <c r="C70" s="11" t="n"/>
      <c r="D70" s="11" t="n"/>
      <c r="E70" s="11" t="n"/>
      <c r="F70" s="11" t="n"/>
      <c r="G70" s="28" t="n"/>
      <c r="H70" s="28" t="n"/>
      <c r="I70" s="11" t="n"/>
      <c r="J70" s="14" t="n"/>
      <c r="K70" s="14" t="n"/>
      <c r="L70" s="15" t="n"/>
      <c r="M70" s="16">
        <f>IF($C70="","",IFERROR(VLOOKUP($C70,'Parâmetros'!$A$5:$B$8,2,FALSE),"Conferir sala"))</f>
        <v/>
      </c>
      <c r="N70" s="17">
        <f>IF(OR($G70="",$H70=""),"",IFERROR(IF($H70&gt;$G70,($H70-$G70)*24+IF($J70="",0,$J70)/60,""),""))</f>
        <v/>
      </c>
      <c r="O70" s="18">
        <f>IF(OR($G70="",$H70=""),"",IF($H70&lt;=$G70,"Conferir horário",IF(IFERROR($N70,0)&gt;'Parâmetros'!$G$9,"Conferir duração","OK")))</f>
        <v/>
      </c>
      <c r="P70" s="18">
        <f>IF(OR($K70="",$C70=""),"",IFERROR(IF(AND(ISNUMBER($M70),$K70&gt;$M70),"Conferir capacidade",IF(ISNUMBER($M70),"OK","Conferir sala")),"Conferir sala"))</f>
        <v/>
      </c>
      <c r="Q70" s="18">
        <f>IF(OR($B70="",$C70="",$G70="",$H70="",$L70=""),"",IF($L70="Cancelada","Não se aplica",IF($H70&lt;=$G70,"Conferir horário",IF(SUMPRODUCT(($B$6:$B$105=$B70)*($C$6:$C$105=$C70)*($L$6:$L$105&lt;&gt;"")*($L$6:$L$105&lt;&gt;"Cancelada")*($G$6:$G$105&lt;&gt;"")*($H$6:$H$105&lt;&gt;"")*(ROW($B$6:$B$105)&lt;&gt;ROW())*(($G$6:$G$105-$J$6:$J$105/1440)&lt;$H70)*($H$6:$H$105&gt;($G70-$J70/1440)))&gt;0,"Conferir agenda","Livre"))))</f>
        <v/>
      </c>
    </row>
    <row r="71" ht="28" customHeight="1">
      <c r="A71" s="11" t="n"/>
      <c r="B71" s="12" t="n"/>
      <c r="C71" s="11" t="n"/>
      <c r="D71" s="11" t="n"/>
      <c r="E71" s="11" t="n"/>
      <c r="F71" s="11" t="n"/>
      <c r="G71" s="28" t="n"/>
      <c r="H71" s="28" t="n"/>
      <c r="I71" s="11" t="n"/>
      <c r="J71" s="14" t="n"/>
      <c r="K71" s="14" t="n"/>
      <c r="L71" s="15" t="n"/>
      <c r="M71" s="19">
        <f>IF($C71="","",IFERROR(VLOOKUP($C71,'Parâmetros'!$A$5:$B$8,2,FALSE),"Conferir sala"))</f>
        <v/>
      </c>
      <c r="N71" s="20">
        <f>IF(OR($G71="",$H71=""),"",IFERROR(IF($H71&gt;$G71,($H71-$G71)*24+IF($J71="",0,$J71)/60,""),""))</f>
        <v/>
      </c>
      <c r="O71" s="21">
        <f>IF(OR($G71="",$H71=""),"",IF($H71&lt;=$G71,"Conferir horário",IF(IFERROR($N71,0)&gt;'Parâmetros'!$G$9,"Conferir duração","OK")))</f>
        <v/>
      </c>
      <c r="P71" s="21">
        <f>IF(OR($K71="",$C71=""),"",IFERROR(IF(AND(ISNUMBER($M71),$K71&gt;$M71),"Conferir capacidade",IF(ISNUMBER($M71),"OK","Conferir sala")),"Conferir sala"))</f>
        <v/>
      </c>
      <c r="Q71" s="21">
        <f>IF(OR($B71="",$C71="",$G71="",$H71="",$L71=""),"",IF($L71="Cancelada","Não se aplica",IF($H71&lt;=$G71,"Conferir horário",IF(SUMPRODUCT(($B$6:$B$105=$B71)*($C$6:$C$105=$C71)*($L$6:$L$105&lt;&gt;"")*($L$6:$L$105&lt;&gt;"Cancelada")*($G$6:$G$105&lt;&gt;"")*($H$6:$H$105&lt;&gt;"")*(ROW($B$6:$B$105)&lt;&gt;ROW())*(($G$6:$G$105-$J$6:$J$105/1440)&lt;$H71)*($H$6:$H$105&gt;($G71-$J71/1440)))&gt;0,"Conferir agenda","Livre"))))</f>
        <v/>
      </c>
    </row>
    <row r="72" ht="28" customHeight="1">
      <c r="A72" s="11" t="n"/>
      <c r="B72" s="12" t="n"/>
      <c r="C72" s="11" t="n"/>
      <c r="D72" s="11" t="n"/>
      <c r="E72" s="11" t="n"/>
      <c r="F72" s="11" t="n"/>
      <c r="G72" s="28" t="n"/>
      <c r="H72" s="28" t="n"/>
      <c r="I72" s="11" t="n"/>
      <c r="J72" s="14" t="n"/>
      <c r="K72" s="14" t="n"/>
      <c r="L72" s="15" t="n"/>
      <c r="M72" s="16">
        <f>IF($C72="","",IFERROR(VLOOKUP($C72,'Parâmetros'!$A$5:$B$8,2,FALSE),"Conferir sala"))</f>
        <v/>
      </c>
      <c r="N72" s="17">
        <f>IF(OR($G72="",$H72=""),"",IFERROR(IF($H72&gt;$G72,($H72-$G72)*24+IF($J72="",0,$J72)/60,""),""))</f>
        <v/>
      </c>
      <c r="O72" s="18">
        <f>IF(OR($G72="",$H72=""),"",IF($H72&lt;=$G72,"Conferir horário",IF(IFERROR($N72,0)&gt;'Parâmetros'!$G$9,"Conferir duração","OK")))</f>
        <v/>
      </c>
      <c r="P72" s="18">
        <f>IF(OR($K72="",$C72=""),"",IFERROR(IF(AND(ISNUMBER($M72),$K72&gt;$M72),"Conferir capacidade",IF(ISNUMBER($M72),"OK","Conferir sala")),"Conferir sala"))</f>
        <v/>
      </c>
      <c r="Q72" s="18">
        <f>IF(OR($B72="",$C72="",$G72="",$H72="",$L72=""),"",IF($L72="Cancelada","Não se aplica",IF($H72&lt;=$G72,"Conferir horário",IF(SUMPRODUCT(($B$6:$B$105=$B72)*($C$6:$C$105=$C72)*($L$6:$L$105&lt;&gt;"")*($L$6:$L$105&lt;&gt;"Cancelada")*($G$6:$G$105&lt;&gt;"")*($H$6:$H$105&lt;&gt;"")*(ROW($B$6:$B$105)&lt;&gt;ROW())*(($G$6:$G$105-$J$6:$J$105/1440)&lt;$H72)*($H$6:$H$105&gt;($G72-$J72/1440)))&gt;0,"Conferir agenda","Livre"))))</f>
        <v/>
      </c>
    </row>
    <row r="73" ht="28" customHeight="1">
      <c r="A73" s="11" t="n"/>
      <c r="B73" s="12" t="n"/>
      <c r="C73" s="11" t="n"/>
      <c r="D73" s="11" t="n"/>
      <c r="E73" s="11" t="n"/>
      <c r="F73" s="11" t="n"/>
      <c r="G73" s="28" t="n"/>
      <c r="H73" s="28" t="n"/>
      <c r="I73" s="11" t="n"/>
      <c r="J73" s="14" t="n"/>
      <c r="K73" s="14" t="n"/>
      <c r="L73" s="15" t="n"/>
      <c r="M73" s="19">
        <f>IF($C73="","",IFERROR(VLOOKUP($C73,'Parâmetros'!$A$5:$B$8,2,FALSE),"Conferir sala"))</f>
        <v/>
      </c>
      <c r="N73" s="20">
        <f>IF(OR($G73="",$H73=""),"",IFERROR(IF($H73&gt;$G73,($H73-$G73)*24+IF($J73="",0,$J73)/60,""),""))</f>
        <v/>
      </c>
      <c r="O73" s="21">
        <f>IF(OR($G73="",$H73=""),"",IF($H73&lt;=$G73,"Conferir horário",IF(IFERROR($N73,0)&gt;'Parâmetros'!$G$9,"Conferir duração","OK")))</f>
        <v/>
      </c>
      <c r="P73" s="21">
        <f>IF(OR($K73="",$C73=""),"",IFERROR(IF(AND(ISNUMBER($M73),$K73&gt;$M73),"Conferir capacidade",IF(ISNUMBER($M73),"OK","Conferir sala")),"Conferir sala"))</f>
        <v/>
      </c>
      <c r="Q73" s="21">
        <f>IF(OR($B73="",$C73="",$G73="",$H73="",$L73=""),"",IF($L73="Cancelada","Não se aplica",IF($H73&lt;=$G73,"Conferir horário",IF(SUMPRODUCT(($B$6:$B$105=$B73)*($C$6:$C$105=$C73)*($L$6:$L$105&lt;&gt;"")*($L$6:$L$105&lt;&gt;"Cancelada")*($G$6:$G$105&lt;&gt;"")*($H$6:$H$105&lt;&gt;"")*(ROW($B$6:$B$105)&lt;&gt;ROW())*(($G$6:$G$105-$J$6:$J$105/1440)&lt;$H73)*($H$6:$H$105&gt;($G73-$J73/1440)))&gt;0,"Conferir agenda","Livre"))))</f>
        <v/>
      </c>
    </row>
    <row r="74" ht="28" customHeight="1">
      <c r="A74" s="11" t="n"/>
      <c r="B74" s="12" t="n"/>
      <c r="C74" s="11" t="n"/>
      <c r="D74" s="11" t="n"/>
      <c r="E74" s="11" t="n"/>
      <c r="F74" s="11" t="n"/>
      <c r="G74" s="28" t="n"/>
      <c r="H74" s="28" t="n"/>
      <c r="I74" s="11" t="n"/>
      <c r="J74" s="14" t="n"/>
      <c r="K74" s="14" t="n"/>
      <c r="L74" s="15" t="n"/>
      <c r="M74" s="16">
        <f>IF($C74="","",IFERROR(VLOOKUP($C74,'Parâmetros'!$A$5:$B$8,2,FALSE),"Conferir sala"))</f>
        <v/>
      </c>
      <c r="N74" s="17">
        <f>IF(OR($G74="",$H74=""),"",IFERROR(IF($H74&gt;$G74,($H74-$G74)*24+IF($J74="",0,$J74)/60,""),""))</f>
        <v/>
      </c>
      <c r="O74" s="18">
        <f>IF(OR($G74="",$H74=""),"",IF($H74&lt;=$G74,"Conferir horário",IF(IFERROR($N74,0)&gt;'Parâmetros'!$G$9,"Conferir duração","OK")))</f>
        <v/>
      </c>
      <c r="P74" s="18">
        <f>IF(OR($K74="",$C74=""),"",IFERROR(IF(AND(ISNUMBER($M74),$K74&gt;$M74),"Conferir capacidade",IF(ISNUMBER($M74),"OK","Conferir sala")),"Conferir sala"))</f>
        <v/>
      </c>
      <c r="Q74" s="18">
        <f>IF(OR($B74="",$C74="",$G74="",$H74="",$L74=""),"",IF($L74="Cancelada","Não se aplica",IF($H74&lt;=$G74,"Conferir horário",IF(SUMPRODUCT(($B$6:$B$105=$B74)*($C$6:$C$105=$C74)*($L$6:$L$105&lt;&gt;"")*($L$6:$L$105&lt;&gt;"Cancelada")*($G$6:$G$105&lt;&gt;"")*($H$6:$H$105&lt;&gt;"")*(ROW($B$6:$B$105)&lt;&gt;ROW())*(($G$6:$G$105-$J$6:$J$105/1440)&lt;$H74)*($H$6:$H$105&gt;($G74-$J74/1440)))&gt;0,"Conferir agenda","Livre"))))</f>
        <v/>
      </c>
    </row>
    <row r="75" ht="28" customHeight="1">
      <c r="A75" s="11" t="n"/>
      <c r="B75" s="12" t="n"/>
      <c r="C75" s="11" t="n"/>
      <c r="D75" s="11" t="n"/>
      <c r="E75" s="11" t="n"/>
      <c r="F75" s="11" t="n"/>
      <c r="G75" s="28" t="n"/>
      <c r="H75" s="28" t="n"/>
      <c r="I75" s="11" t="n"/>
      <c r="J75" s="14" t="n"/>
      <c r="K75" s="14" t="n"/>
      <c r="L75" s="15" t="n"/>
      <c r="M75" s="19">
        <f>IF($C75="","",IFERROR(VLOOKUP($C75,'Parâmetros'!$A$5:$B$8,2,FALSE),"Conferir sala"))</f>
        <v/>
      </c>
      <c r="N75" s="20">
        <f>IF(OR($G75="",$H75=""),"",IFERROR(IF($H75&gt;$G75,($H75-$G75)*24+IF($J75="",0,$J75)/60,""),""))</f>
        <v/>
      </c>
      <c r="O75" s="21">
        <f>IF(OR($G75="",$H75=""),"",IF($H75&lt;=$G75,"Conferir horário",IF(IFERROR($N75,0)&gt;'Parâmetros'!$G$9,"Conferir duração","OK")))</f>
        <v/>
      </c>
      <c r="P75" s="21">
        <f>IF(OR($K75="",$C75=""),"",IFERROR(IF(AND(ISNUMBER($M75),$K75&gt;$M75),"Conferir capacidade",IF(ISNUMBER($M75),"OK","Conferir sala")),"Conferir sala"))</f>
        <v/>
      </c>
      <c r="Q75" s="21">
        <f>IF(OR($B75="",$C75="",$G75="",$H75="",$L75=""),"",IF($L75="Cancelada","Não se aplica",IF($H75&lt;=$G75,"Conferir horário",IF(SUMPRODUCT(($B$6:$B$105=$B75)*($C$6:$C$105=$C75)*($L$6:$L$105&lt;&gt;"")*($L$6:$L$105&lt;&gt;"Cancelada")*($G$6:$G$105&lt;&gt;"")*($H$6:$H$105&lt;&gt;"")*(ROW($B$6:$B$105)&lt;&gt;ROW())*(($G$6:$G$105-$J$6:$J$105/1440)&lt;$H75)*($H$6:$H$105&gt;($G75-$J75/1440)))&gt;0,"Conferir agenda","Livre"))))</f>
        <v/>
      </c>
    </row>
    <row r="76" ht="28" customHeight="1">
      <c r="A76" s="11" t="n"/>
      <c r="B76" s="12" t="n"/>
      <c r="C76" s="11" t="n"/>
      <c r="D76" s="11" t="n"/>
      <c r="E76" s="11" t="n"/>
      <c r="F76" s="11" t="n"/>
      <c r="G76" s="28" t="n"/>
      <c r="H76" s="28" t="n"/>
      <c r="I76" s="11" t="n"/>
      <c r="J76" s="14" t="n"/>
      <c r="K76" s="14" t="n"/>
      <c r="L76" s="15" t="n"/>
      <c r="M76" s="16">
        <f>IF($C76="","",IFERROR(VLOOKUP($C76,'Parâmetros'!$A$5:$B$8,2,FALSE),"Conferir sala"))</f>
        <v/>
      </c>
      <c r="N76" s="17">
        <f>IF(OR($G76="",$H76=""),"",IFERROR(IF($H76&gt;$G76,($H76-$G76)*24+IF($J76="",0,$J76)/60,""),""))</f>
        <v/>
      </c>
      <c r="O76" s="18">
        <f>IF(OR($G76="",$H76=""),"",IF($H76&lt;=$G76,"Conferir horário",IF(IFERROR($N76,0)&gt;'Parâmetros'!$G$9,"Conferir duração","OK")))</f>
        <v/>
      </c>
      <c r="P76" s="18">
        <f>IF(OR($K76="",$C76=""),"",IFERROR(IF(AND(ISNUMBER($M76),$K76&gt;$M76),"Conferir capacidade",IF(ISNUMBER($M76),"OK","Conferir sala")),"Conferir sala"))</f>
        <v/>
      </c>
      <c r="Q76" s="18">
        <f>IF(OR($B76="",$C76="",$G76="",$H76="",$L76=""),"",IF($L76="Cancelada","Não se aplica",IF($H76&lt;=$G76,"Conferir horário",IF(SUMPRODUCT(($B$6:$B$105=$B76)*($C$6:$C$105=$C76)*($L$6:$L$105&lt;&gt;"")*($L$6:$L$105&lt;&gt;"Cancelada")*($G$6:$G$105&lt;&gt;"")*($H$6:$H$105&lt;&gt;"")*(ROW($B$6:$B$105)&lt;&gt;ROW())*(($G$6:$G$105-$J$6:$J$105/1440)&lt;$H76)*($H$6:$H$105&gt;($G76-$J76/1440)))&gt;0,"Conferir agenda","Livre"))))</f>
        <v/>
      </c>
    </row>
    <row r="77" ht="28" customHeight="1">
      <c r="A77" s="11" t="n"/>
      <c r="B77" s="12" t="n"/>
      <c r="C77" s="11" t="n"/>
      <c r="D77" s="11" t="n"/>
      <c r="E77" s="11" t="n"/>
      <c r="F77" s="11" t="n"/>
      <c r="G77" s="28" t="n"/>
      <c r="H77" s="28" t="n"/>
      <c r="I77" s="11" t="n"/>
      <c r="J77" s="14" t="n"/>
      <c r="K77" s="14" t="n"/>
      <c r="L77" s="15" t="n"/>
      <c r="M77" s="19">
        <f>IF($C77="","",IFERROR(VLOOKUP($C77,'Parâmetros'!$A$5:$B$8,2,FALSE),"Conferir sala"))</f>
        <v/>
      </c>
      <c r="N77" s="20">
        <f>IF(OR($G77="",$H77=""),"",IFERROR(IF($H77&gt;$G77,($H77-$G77)*24+IF($J77="",0,$J77)/60,""),""))</f>
        <v/>
      </c>
      <c r="O77" s="21">
        <f>IF(OR($G77="",$H77=""),"",IF($H77&lt;=$G77,"Conferir horário",IF(IFERROR($N77,0)&gt;'Parâmetros'!$G$9,"Conferir duração","OK")))</f>
        <v/>
      </c>
      <c r="P77" s="21">
        <f>IF(OR($K77="",$C77=""),"",IFERROR(IF(AND(ISNUMBER($M77),$K77&gt;$M77),"Conferir capacidade",IF(ISNUMBER($M77),"OK","Conferir sala")),"Conferir sala"))</f>
        <v/>
      </c>
      <c r="Q77" s="21">
        <f>IF(OR($B77="",$C77="",$G77="",$H77="",$L77=""),"",IF($L77="Cancelada","Não se aplica",IF($H77&lt;=$G77,"Conferir horário",IF(SUMPRODUCT(($B$6:$B$105=$B77)*($C$6:$C$105=$C77)*($L$6:$L$105&lt;&gt;"")*($L$6:$L$105&lt;&gt;"Cancelada")*($G$6:$G$105&lt;&gt;"")*($H$6:$H$105&lt;&gt;"")*(ROW($B$6:$B$105)&lt;&gt;ROW())*(($G$6:$G$105-$J$6:$J$105/1440)&lt;$H77)*($H$6:$H$105&gt;($G77-$J77/1440)))&gt;0,"Conferir agenda","Livre"))))</f>
        <v/>
      </c>
    </row>
    <row r="78" ht="28" customHeight="1">
      <c r="A78" s="11" t="n"/>
      <c r="B78" s="12" t="n"/>
      <c r="C78" s="11" t="n"/>
      <c r="D78" s="11" t="n"/>
      <c r="E78" s="11" t="n"/>
      <c r="F78" s="11" t="n"/>
      <c r="G78" s="28" t="n"/>
      <c r="H78" s="28" t="n"/>
      <c r="I78" s="11" t="n"/>
      <c r="J78" s="14" t="n"/>
      <c r="K78" s="14" t="n"/>
      <c r="L78" s="15" t="n"/>
      <c r="M78" s="16">
        <f>IF($C78="","",IFERROR(VLOOKUP($C78,'Parâmetros'!$A$5:$B$8,2,FALSE),"Conferir sala"))</f>
        <v/>
      </c>
      <c r="N78" s="17">
        <f>IF(OR($G78="",$H78=""),"",IFERROR(IF($H78&gt;$G78,($H78-$G78)*24+IF($J78="",0,$J78)/60,""),""))</f>
        <v/>
      </c>
      <c r="O78" s="18">
        <f>IF(OR($G78="",$H78=""),"",IF($H78&lt;=$G78,"Conferir horário",IF(IFERROR($N78,0)&gt;'Parâmetros'!$G$9,"Conferir duração","OK")))</f>
        <v/>
      </c>
      <c r="P78" s="18">
        <f>IF(OR($K78="",$C78=""),"",IFERROR(IF(AND(ISNUMBER($M78),$K78&gt;$M78),"Conferir capacidade",IF(ISNUMBER($M78),"OK","Conferir sala")),"Conferir sala"))</f>
        <v/>
      </c>
      <c r="Q78" s="18">
        <f>IF(OR($B78="",$C78="",$G78="",$H78="",$L78=""),"",IF($L78="Cancelada","Não se aplica",IF($H78&lt;=$G78,"Conferir horário",IF(SUMPRODUCT(($B$6:$B$105=$B78)*($C$6:$C$105=$C78)*($L$6:$L$105&lt;&gt;"")*($L$6:$L$105&lt;&gt;"Cancelada")*($G$6:$G$105&lt;&gt;"")*($H$6:$H$105&lt;&gt;"")*(ROW($B$6:$B$105)&lt;&gt;ROW())*(($G$6:$G$105-$J$6:$J$105/1440)&lt;$H78)*($H$6:$H$105&gt;($G78-$J78/1440)))&gt;0,"Conferir agenda","Livre"))))</f>
        <v/>
      </c>
    </row>
    <row r="79" ht="28" customHeight="1">
      <c r="A79" s="11" t="n"/>
      <c r="B79" s="12" t="n"/>
      <c r="C79" s="11" t="n"/>
      <c r="D79" s="11" t="n"/>
      <c r="E79" s="11" t="n"/>
      <c r="F79" s="11" t="n"/>
      <c r="G79" s="28" t="n"/>
      <c r="H79" s="28" t="n"/>
      <c r="I79" s="11" t="n"/>
      <c r="J79" s="14" t="n"/>
      <c r="K79" s="14" t="n"/>
      <c r="L79" s="15" t="n"/>
      <c r="M79" s="19">
        <f>IF($C79="","",IFERROR(VLOOKUP($C79,'Parâmetros'!$A$5:$B$8,2,FALSE),"Conferir sala"))</f>
        <v/>
      </c>
      <c r="N79" s="20">
        <f>IF(OR($G79="",$H79=""),"",IFERROR(IF($H79&gt;$G79,($H79-$G79)*24+IF($J79="",0,$J79)/60,""),""))</f>
        <v/>
      </c>
      <c r="O79" s="21">
        <f>IF(OR($G79="",$H79=""),"",IF($H79&lt;=$G79,"Conferir horário",IF(IFERROR($N79,0)&gt;'Parâmetros'!$G$9,"Conferir duração","OK")))</f>
        <v/>
      </c>
      <c r="P79" s="21">
        <f>IF(OR($K79="",$C79=""),"",IFERROR(IF(AND(ISNUMBER($M79),$K79&gt;$M79),"Conferir capacidade",IF(ISNUMBER($M79),"OK","Conferir sala")),"Conferir sala"))</f>
        <v/>
      </c>
      <c r="Q79" s="21">
        <f>IF(OR($B79="",$C79="",$G79="",$H79="",$L79=""),"",IF($L79="Cancelada","Não se aplica",IF($H79&lt;=$G79,"Conferir horário",IF(SUMPRODUCT(($B$6:$B$105=$B79)*($C$6:$C$105=$C79)*($L$6:$L$105&lt;&gt;"")*($L$6:$L$105&lt;&gt;"Cancelada")*($G$6:$G$105&lt;&gt;"")*($H$6:$H$105&lt;&gt;"")*(ROW($B$6:$B$105)&lt;&gt;ROW())*(($G$6:$G$105-$J$6:$J$105/1440)&lt;$H79)*($H$6:$H$105&gt;($G79-$J79/1440)))&gt;0,"Conferir agenda","Livre"))))</f>
        <v/>
      </c>
    </row>
    <row r="80" ht="28" customHeight="1">
      <c r="A80" s="11" t="n"/>
      <c r="B80" s="12" t="n"/>
      <c r="C80" s="11" t="n"/>
      <c r="D80" s="11" t="n"/>
      <c r="E80" s="11" t="n"/>
      <c r="F80" s="11" t="n"/>
      <c r="G80" s="28" t="n"/>
      <c r="H80" s="28" t="n"/>
      <c r="I80" s="11" t="n"/>
      <c r="J80" s="14" t="n"/>
      <c r="K80" s="14" t="n"/>
      <c r="L80" s="15" t="n"/>
      <c r="M80" s="16">
        <f>IF($C80="","",IFERROR(VLOOKUP($C80,'Parâmetros'!$A$5:$B$8,2,FALSE),"Conferir sala"))</f>
        <v/>
      </c>
      <c r="N80" s="17">
        <f>IF(OR($G80="",$H80=""),"",IFERROR(IF($H80&gt;$G80,($H80-$G80)*24+IF($J80="",0,$J80)/60,""),""))</f>
        <v/>
      </c>
      <c r="O80" s="18">
        <f>IF(OR($G80="",$H80=""),"",IF($H80&lt;=$G80,"Conferir horário",IF(IFERROR($N80,0)&gt;'Parâmetros'!$G$9,"Conferir duração","OK")))</f>
        <v/>
      </c>
      <c r="P80" s="18">
        <f>IF(OR($K80="",$C80=""),"",IFERROR(IF(AND(ISNUMBER($M80),$K80&gt;$M80),"Conferir capacidade",IF(ISNUMBER($M80),"OK","Conferir sala")),"Conferir sala"))</f>
        <v/>
      </c>
      <c r="Q80" s="18">
        <f>IF(OR($B80="",$C80="",$G80="",$H80="",$L80=""),"",IF($L80="Cancelada","Não se aplica",IF($H80&lt;=$G80,"Conferir horário",IF(SUMPRODUCT(($B$6:$B$105=$B80)*($C$6:$C$105=$C80)*($L$6:$L$105&lt;&gt;"")*($L$6:$L$105&lt;&gt;"Cancelada")*($G$6:$G$105&lt;&gt;"")*($H$6:$H$105&lt;&gt;"")*(ROW($B$6:$B$105)&lt;&gt;ROW())*(($G$6:$G$105-$J$6:$J$105/1440)&lt;$H80)*($H$6:$H$105&gt;($G80-$J80/1440)))&gt;0,"Conferir agenda","Livre"))))</f>
        <v/>
      </c>
    </row>
    <row r="81" ht="28" customHeight="1">
      <c r="A81" s="11" t="n"/>
      <c r="B81" s="12" t="n"/>
      <c r="C81" s="11" t="n"/>
      <c r="D81" s="11" t="n"/>
      <c r="E81" s="11" t="n"/>
      <c r="F81" s="11" t="n"/>
      <c r="G81" s="28" t="n"/>
      <c r="H81" s="28" t="n"/>
      <c r="I81" s="11" t="n"/>
      <c r="J81" s="14" t="n"/>
      <c r="K81" s="14" t="n"/>
      <c r="L81" s="15" t="n"/>
      <c r="M81" s="19">
        <f>IF($C81="","",IFERROR(VLOOKUP($C81,'Parâmetros'!$A$5:$B$8,2,FALSE),"Conferir sala"))</f>
        <v/>
      </c>
      <c r="N81" s="20">
        <f>IF(OR($G81="",$H81=""),"",IFERROR(IF($H81&gt;$G81,($H81-$G81)*24+IF($J81="",0,$J81)/60,""),""))</f>
        <v/>
      </c>
      <c r="O81" s="21">
        <f>IF(OR($G81="",$H81=""),"",IF($H81&lt;=$G81,"Conferir horário",IF(IFERROR($N81,0)&gt;'Parâmetros'!$G$9,"Conferir duração","OK")))</f>
        <v/>
      </c>
      <c r="P81" s="21">
        <f>IF(OR($K81="",$C81=""),"",IFERROR(IF(AND(ISNUMBER($M81),$K81&gt;$M81),"Conferir capacidade",IF(ISNUMBER($M81),"OK","Conferir sala")),"Conferir sala"))</f>
        <v/>
      </c>
      <c r="Q81" s="21">
        <f>IF(OR($B81="",$C81="",$G81="",$H81="",$L81=""),"",IF($L81="Cancelada","Não se aplica",IF($H81&lt;=$G81,"Conferir horário",IF(SUMPRODUCT(($B$6:$B$105=$B81)*($C$6:$C$105=$C81)*($L$6:$L$105&lt;&gt;"")*($L$6:$L$105&lt;&gt;"Cancelada")*($G$6:$G$105&lt;&gt;"")*($H$6:$H$105&lt;&gt;"")*(ROW($B$6:$B$105)&lt;&gt;ROW())*(($G$6:$G$105-$J$6:$J$105/1440)&lt;$H81)*($H$6:$H$105&gt;($G81-$J81/1440)))&gt;0,"Conferir agenda","Livre"))))</f>
        <v/>
      </c>
    </row>
    <row r="82" ht="28" customHeight="1">
      <c r="A82" s="11" t="n"/>
      <c r="B82" s="12" t="n"/>
      <c r="C82" s="11" t="n"/>
      <c r="D82" s="11" t="n"/>
      <c r="E82" s="11" t="n"/>
      <c r="F82" s="11" t="n"/>
      <c r="G82" s="28" t="n"/>
      <c r="H82" s="28" t="n"/>
      <c r="I82" s="11" t="n"/>
      <c r="J82" s="14" t="n"/>
      <c r="K82" s="14" t="n"/>
      <c r="L82" s="15" t="n"/>
      <c r="M82" s="16">
        <f>IF($C82="","",IFERROR(VLOOKUP($C82,'Parâmetros'!$A$5:$B$8,2,FALSE),"Conferir sala"))</f>
        <v/>
      </c>
      <c r="N82" s="17">
        <f>IF(OR($G82="",$H82=""),"",IFERROR(IF($H82&gt;$G82,($H82-$G82)*24+IF($J82="",0,$J82)/60,""),""))</f>
        <v/>
      </c>
      <c r="O82" s="18">
        <f>IF(OR($G82="",$H82=""),"",IF($H82&lt;=$G82,"Conferir horário",IF(IFERROR($N82,0)&gt;'Parâmetros'!$G$9,"Conferir duração","OK")))</f>
        <v/>
      </c>
      <c r="P82" s="18">
        <f>IF(OR($K82="",$C82=""),"",IFERROR(IF(AND(ISNUMBER($M82),$K82&gt;$M82),"Conferir capacidade",IF(ISNUMBER($M82),"OK","Conferir sala")),"Conferir sala"))</f>
        <v/>
      </c>
      <c r="Q82" s="18">
        <f>IF(OR($B82="",$C82="",$G82="",$H82="",$L82=""),"",IF($L82="Cancelada","Não se aplica",IF($H82&lt;=$G82,"Conferir horário",IF(SUMPRODUCT(($B$6:$B$105=$B82)*($C$6:$C$105=$C82)*($L$6:$L$105&lt;&gt;"")*($L$6:$L$105&lt;&gt;"Cancelada")*($G$6:$G$105&lt;&gt;"")*($H$6:$H$105&lt;&gt;"")*(ROW($B$6:$B$105)&lt;&gt;ROW())*(($G$6:$G$105-$J$6:$J$105/1440)&lt;$H82)*($H$6:$H$105&gt;($G82-$J82/1440)))&gt;0,"Conferir agenda","Livre"))))</f>
        <v/>
      </c>
    </row>
    <row r="83" ht="28" customHeight="1">
      <c r="A83" s="11" t="n"/>
      <c r="B83" s="12" t="n"/>
      <c r="C83" s="11" t="n"/>
      <c r="D83" s="11" t="n"/>
      <c r="E83" s="11" t="n"/>
      <c r="F83" s="11" t="n"/>
      <c r="G83" s="28" t="n"/>
      <c r="H83" s="28" t="n"/>
      <c r="I83" s="11" t="n"/>
      <c r="J83" s="14" t="n"/>
      <c r="K83" s="14" t="n"/>
      <c r="L83" s="15" t="n"/>
      <c r="M83" s="19">
        <f>IF($C83="","",IFERROR(VLOOKUP($C83,'Parâmetros'!$A$5:$B$8,2,FALSE),"Conferir sala"))</f>
        <v/>
      </c>
      <c r="N83" s="20">
        <f>IF(OR($G83="",$H83=""),"",IFERROR(IF($H83&gt;$G83,($H83-$G83)*24+IF($J83="",0,$J83)/60,""),""))</f>
        <v/>
      </c>
      <c r="O83" s="21">
        <f>IF(OR($G83="",$H83=""),"",IF($H83&lt;=$G83,"Conferir horário",IF(IFERROR($N83,0)&gt;'Parâmetros'!$G$9,"Conferir duração","OK")))</f>
        <v/>
      </c>
      <c r="P83" s="21">
        <f>IF(OR($K83="",$C83=""),"",IFERROR(IF(AND(ISNUMBER($M83),$K83&gt;$M83),"Conferir capacidade",IF(ISNUMBER($M83),"OK","Conferir sala")),"Conferir sala"))</f>
        <v/>
      </c>
      <c r="Q83" s="21">
        <f>IF(OR($B83="",$C83="",$G83="",$H83="",$L83=""),"",IF($L83="Cancelada","Não se aplica",IF($H83&lt;=$G83,"Conferir horário",IF(SUMPRODUCT(($B$6:$B$105=$B83)*($C$6:$C$105=$C83)*($L$6:$L$105&lt;&gt;"")*($L$6:$L$105&lt;&gt;"Cancelada")*($G$6:$G$105&lt;&gt;"")*($H$6:$H$105&lt;&gt;"")*(ROW($B$6:$B$105)&lt;&gt;ROW())*(($G$6:$G$105-$J$6:$J$105/1440)&lt;$H83)*($H$6:$H$105&gt;($G83-$J83/1440)))&gt;0,"Conferir agenda","Livre"))))</f>
        <v/>
      </c>
    </row>
    <row r="84" ht="28" customHeight="1">
      <c r="A84" s="11" t="n"/>
      <c r="B84" s="12" t="n"/>
      <c r="C84" s="11" t="n"/>
      <c r="D84" s="11" t="n"/>
      <c r="E84" s="11" t="n"/>
      <c r="F84" s="11" t="n"/>
      <c r="G84" s="28" t="n"/>
      <c r="H84" s="28" t="n"/>
      <c r="I84" s="11" t="n"/>
      <c r="J84" s="14" t="n"/>
      <c r="K84" s="14" t="n"/>
      <c r="L84" s="15" t="n"/>
      <c r="M84" s="16">
        <f>IF($C84="","",IFERROR(VLOOKUP($C84,'Parâmetros'!$A$5:$B$8,2,FALSE),"Conferir sala"))</f>
        <v/>
      </c>
      <c r="N84" s="17">
        <f>IF(OR($G84="",$H84=""),"",IFERROR(IF($H84&gt;$G84,($H84-$G84)*24+IF($J84="",0,$J84)/60,""),""))</f>
        <v/>
      </c>
      <c r="O84" s="18">
        <f>IF(OR($G84="",$H84=""),"",IF($H84&lt;=$G84,"Conferir horário",IF(IFERROR($N84,0)&gt;'Parâmetros'!$G$9,"Conferir duração","OK")))</f>
        <v/>
      </c>
      <c r="P84" s="18">
        <f>IF(OR($K84="",$C84=""),"",IFERROR(IF(AND(ISNUMBER($M84),$K84&gt;$M84),"Conferir capacidade",IF(ISNUMBER($M84),"OK","Conferir sala")),"Conferir sala"))</f>
        <v/>
      </c>
      <c r="Q84" s="18">
        <f>IF(OR($B84="",$C84="",$G84="",$H84="",$L84=""),"",IF($L84="Cancelada","Não se aplica",IF($H84&lt;=$G84,"Conferir horário",IF(SUMPRODUCT(($B$6:$B$105=$B84)*($C$6:$C$105=$C84)*($L$6:$L$105&lt;&gt;"")*($L$6:$L$105&lt;&gt;"Cancelada")*($G$6:$G$105&lt;&gt;"")*($H$6:$H$105&lt;&gt;"")*(ROW($B$6:$B$105)&lt;&gt;ROW())*(($G$6:$G$105-$J$6:$J$105/1440)&lt;$H84)*($H$6:$H$105&gt;($G84-$J84/1440)))&gt;0,"Conferir agenda","Livre"))))</f>
        <v/>
      </c>
    </row>
    <row r="85" ht="28" customHeight="1">
      <c r="A85" s="11" t="n"/>
      <c r="B85" s="12" t="n"/>
      <c r="C85" s="11" t="n"/>
      <c r="D85" s="11" t="n"/>
      <c r="E85" s="11" t="n"/>
      <c r="F85" s="11" t="n"/>
      <c r="G85" s="28" t="n"/>
      <c r="H85" s="28" t="n"/>
      <c r="I85" s="11" t="n"/>
      <c r="J85" s="14" t="n"/>
      <c r="K85" s="14" t="n"/>
      <c r="L85" s="15" t="n"/>
      <c r="M85" s="19">
        <f>IF($C85="","",IFERROR(VLOOKUP($C85,'Parâmetros'!$A$5:$B$8,2,FALSE),"Conferir sala"))</f>
        <v/>
      </c>
      <c r="N85" s="20">
        <f>IF(OR($G85="",$H85=""),"",IFERROR(IF($H85&gt;$G85,($H85-$G85)*24+IF($J85="",0,$J85)/60,""),""))</f>
        <v/>
      </c>
      <c r="O85" s="21">
        <f>IF(OR($G85="",$H85=""),"",IF($H85&lt;=$G85,"Conferir horário",IF(IFERROR($N85,0)&gt;'Parâmetros'!$G$9,"Conferir duração","OK")))</f>
        <v/>
      </c>
      <c r="P85" s="21">
        <f>IF(OR($K85="",$C85=""),"",IFERROR(IF(AND(ISNUMBER($M85),$K85&gt;$M85),"Conferir capacidade",IF(ISNUMBER($M85),"OK","Conferir sala")),"Conferir sala"))</f>
        <v/>
      </c>
      <c r="Q85" s="21">
        <f>IF(OR($B85="",$C85="",$G85="",$H85="",$L85=""),"",IF($L85="Cancelada","Não se aplica",IF($H85&lt;=$G85,"Conferir horário",IF(SUMPRODUCT(($B$6:$B$105=$B85)*($C$6:$C$105=$C85)*($L$6:$L$105&lt;&gt;"")*($L$6:$L$105&lt;&gt;"Cancelada")*($G$6:$G$105&lt;&gt;"")*($H$6:$H$105&lt;&gt;"")*(ROW($B$6:$B$105)&lt;&gt;ROW())*(($G$6:$G$105-$J$6:$J$105/1440)&lt;$H85)*($H$6:$H$105&gt;($G85-$J85/1440)))&gt;0,"Conferir agenda","Livre"))))</f>
        <v/>
      </c>
    </row>
    <row r="86" ht="28" customHeight="1">
      <c r="A86" s="11" t="n"/>
      <c r="B86" s="12" t="n"/>
      <c r="C86" s="11" t="n"/>
      <c r="D86" s="11" t="n"/>
      <c r="E86" s="11" t="n"/>
      <c r="F86" s="11" t="n"/>
      <c r="G86" s="28" t="n"/>
      <c r="H86" s="28" t="n"/>
      <c r="I86" s="11" t="n"/>
      <c r="J86" s="14" t="n"/>
      <c r="K86" s="14" t="n"/>
      <c r="L86" s="15" t="n"/>
      <c r="M86" s="16">
        <f>IF($C86="","",IFERROR(VLOOKUP($C86,'Parâmetros'!$A$5:$B$8,2,FALSE),"Conferir sala"))</f>
        <v/>
      </c>
      <c r="N86" s="17">
        <f>IF(OR($G86="",$H86=""),"",IFERROR(IF($H86&gt;$G86,($H86-$G86)*24+IF($J86="",0,$J86)/60,""),""))</f>
        <v/>
      </c>
      <c r="O86" s="18">
        <f>IF(OR($G86="",$H86=""),"",IF($H86&lt;=$G86,"Conferir horário",IF(IFERROR($N86,0)&gt;'Parâmetros'!$G$9,"Conferir duração","OK")))</f>
        <v/>
      </c>
      <c r="P86" s="18">
        <f>IF(OR($K86="",$C86=""),"",IFERROR(IF(AND(ISNUMBER($M86),$K86&gt;$M86),"Conferir capacidade",IF(ISNUMBER($M86),"OK","Conferir sala")),"Conferir sala"))</f>
        <v/>
      </c>
      <c r="Q86" s="18">
        <f>IF(OR($B86="",$C86="",$G86="",$H86="",$L86=""),"",IF($L86="Cancelada","Não se aplica",IF($H86&lt;=$G86,"Conferir horário",IF(SUMPRODUCT(($B$6:$B$105=$B86)*($C$6:$C$105=$C86)*($L$6:$L$105&lt;&gt;"")*($L$6:$L$105&lt;&gt;"Cancelada")*($G$6:$G$105&lt;&gt;"")*($H$6:$H$105&lt;&gt;"")*(ROW($B$6:$B$105)&lt;&gt;ROW())*(($G$6:$G$105-$J$6:$J$105/1440)&lt;$H86)*($H$6:$H$105&gt;($G86-$J86/1440)))&gt;0,"Conferir agenda","Livre"))))</f>
        <v/>
      </c>
    </row>
    <row r="87" ht="28" customHeight="1">
      <c r="A87" s="11" t="n"/>
      <c r="B87" s="12" t="n"/>
      <c r="C87" s="11" t="n"/>
      <c r="D87" s="11" t="n"/>
      <c r="E87" s="11" t="n"/>
      <c r="F87" s="11" t="n"/>
      <c r="G87" s="28" t="n"/>
      <c r="H87" s="28" t="n"/>
      <c r="I87" s="11" t="n"/>
      <c r="J87" s="14" t="n"/>
      <c r="K87" s="14" t="n"/>
      <c r="L87" s="15" t="n"/>
      <c r="M87" s="19">
        <f>IF($C87="","",IFERROR(VLOOKUP($C87,'Parâmetros'!$A$5:$B$8,2,FALSE),"Conferir sala"))</f>
        <v/>
      </c>
      <c r="N87" s="20">
        <f>IF(OR($G87="",$H87=""),"",IFERROR(IF($H87&gt;$G87,($H87-$G87)*24+IF($J87="",0,$J87)/60,""),""))</f>
        <v/>
      </c>
      <c r="O87" s="21">
        <f>IF(OR($G87="",$H87=""),"",IF($H87&lt;=$G87,"Conferir horário",IF(IFERROR($N87,0)&gt;'Parâmetros'!$G$9,"Conferir duração","OK")))</f>
        <v/>
      </c>
      <c r="P87" s="21">
        <f>IF(OR($K87="",$C87=""),"",IFERROR(IF(AND(ISNUMBER($M87),$K87&gt;$M87),"Conferir capacidade",IF(ISNUMBER($M87),"OK","Conferir sala")),"Conferir sala"))</f>
        <v/>
      </c>
      <c r="Q87" s="21">
        <f>IF(OR($B87="",$C87="",$G87="",$H87="",$L87=""),"",IF($L87="Cancelada","Não se aplica",IF($H87&lt;=$G87,"Conferir horário",IF(SUMPRODUCT(($B$6:$B$105=$B87)*($C$6:$C$105=$C87)*($L$6:$L$105&lt;&gt;"")*($L$6:$L$105&lt;&gt;"Cancelada")*($G$6:$G$105&lt;&gt;"")*($H$6:$H$105&lt;&gt;"")*(ROW($B$6:$B$105)&lt;&gt;ROW())*(($G$6:$G$105-$J$6:$J$105/1440)&lt;$H87)*($H$6:$H$105&gt;($G87-$J87/1440)))&gt;0,"Conferir agenda","Livre"))))</f>
        <v/>
      </c>
    </row>
    <row r="88" ht="28" customHeight="1">
      <c r="A88" s="11" t="n"/>
      <c r="B88" s="12" t="n"/>
      <c r="C88" s="11" t="n"/>
      <c r="D88" s="11" t="n"/>
      <c r="E88" s="11" t="n"/>
      <c r="F88" s="11" t="n"/>
      <c r="G88" s="28" t="n"/>
      <c r="H88" s="28" t="n"/>
      <c r="I88" s="11" t="n"/>
      <c r="J88" s="14" t="n"/>
      <c r="K88" s="14" t="n"/>
      <c r="L88" s="15" t="n"/>
      <c r="M88" s="16">
        <f>IF($C88="","",IFERROR(VLOOKUP($C88,'Parâmetros'!$A$5:$B$8,2,FALSE),"Conferir sala"))</f>
        <v/>
      </c>
      <c r="N88" s="17">
        <f>IF(OR($G88="",$H88=""),"",IFERROR(IF($H88&gt;$G88,($H88-$G88)*24+IF($J88="",0,$J88)/60,""),""))</f>
        <v/>
      </c>
      <c r="O88" s="18">
        <f>IF(OR($G88="",$H88=""),"",IF($H88&lt;=$G88,"Conferir horário",IF(IFERROR($N88,0)&gt;'Parâmetros'!$G$9,"Conferir duração","OK")))</f>
        <v/>
      </c>
      <c r="P88" s="18">
        <f>IF(OR($K88="",$C88=""),"",IFERROR(IF(AND(ISNUMBER($M88),$K88&gt;$M88),"Conferir capacidade",IF(ISNUMBER($M88),"OK","Conferir sala")),"Conferir sala"))</f>
        <v/>
      </c>
      <c r="Q88" s="18">
        <f>IF(OR($B88="",$C88="",$G88="",$H88="",$L88=""),"",IF($L88="Cancelada","Não se aplica",IF($H88&lt;=$G88,"Conferir horário",IF(SUMPRODUCT(($B$6:$B$105=$B88)*($C$6:$C$105=$C88)*($L$6:$L$105&lt;&gt;"")*($L$6:$L$105&lt;&gt;"Cancelada")*($G$6:$G$105&lt;&gt;"")*($H$6:$H$105&lt;&gt;"")*(ROW($B$6:$B$105)&lt;&gt;ROW())*(($G$6:$G$105-$J$6:$J$105/1440)&lt;$H88)*($H$6:$H$105&gt;($G88-$J88/1440)))&gt;0,"Conferir agenda","Livre"))))</f>
        <v/>
      </c>
    </row>
    <row r="89" ht="28" customHeight="1">
      <c r="A89" s="11" t="n"/>
      <c r="B89" s="12" t="n"/>
      <c r="C89" s="11" t="n"/>
      <c r="D89" s="11" t="n"/>
      <c r="E89" s="11" t="n"/>
      <c r="F89" s="11" t="n"/>
      <c r="G89" s="28" t="n"/>
      <c r="H89" s="28" t="n"/>
      <c r="I89" s="11" t="n"/>
      <c r="J89" s="14" t="n"/>
      <c r="K89" s="14" t="n"/>
      <c r="L89" s="15" t="n"/>
      <c r="M89" s="19">
        <f>IF($C89="","",IFERROR(VLOOKUP($C89,'Parâmetros'!$A$5:$B$8,2,FALSE),"Conferir sala"))</f>
        <v/>
      </c>
      <c r="N89" s="20">
        <f>IF(OR($G89="",$H89=""),"",IFERROR(IF($H89&gt;$G89,($H89-$G89)*24+IF($J89="",0,$J89)/60,""),""))</f>
        <v/>
      </c>
      <c r="O89" s="21">
        <f>IF(OR($G89="",$H89=""),"",IF($H89&lt;=$G89,"Conferir horário",IF(IFERROR($N89,0)&gt;'Parâmetros'!$G$9,"Conferir duração","OK")))</f>
        <v/>
      </c>
      <c r="P89" s="21">
        <f>IF(OR($K89="",$C89=""),"",IFERROR(IF(AND(ISNUMBER($M89),$K89&gt;$M89),"Conferir capacidade",IF(ISNUMBER($M89),"OK","Conferir sala")),"Conferir sala"))</f>
        <v/>
      </c>
      <c r="Q89" s="21">
        <f>IF(OR($B89="",$C89="",$G89="",$H89="",$L89=""),"",IF($L89="Cancelada","Não se aplica",IF($H89&lt;=$G89,"Conferir horário",IF(SUMPRODUCT(($B$6:$B$105=$B89)*($C$6:$C$105=$C89)*($L$6:$L$105&lt;&gt;"")*($L$6:$L$105&lt;&gt;"Cancelada")*($G$6:$G$105&lt;&gt;"")*($H$6:$H$105&lt;&gt;"")*(ROW($B$6:$B$105)&lt;&gt;ROW())*(($G$6:$G$105-$J$6:$J$105/1440)&lt;$H89)*($H$6:$H$105&gt;($G89-$J89/1440)))&gt;0,"Conferir agenda","Livre"))))</f>
        <v/>
      </c>
    </row>
    <row r="90" ht="28" customHeight="1">
      <c r="A90" s="11" t="n"/>
      <c r="B90" s="12" t="n"/>
      <c r="C90" s="11" t="n"/>
      <c r="D90" s="11" t="n"/>
      <c r="E90" s="11" t="n"/>
      <c r="F90" s="11" t="n"/>
      <c r="G90" s="28" t="n"/>
      <c r="H90" s="28" t="n"/>
      <c r="I90" s="11" t="n"/>
      <c r="J90" s="14" t="n"/>
      <c r="K90" s="14" t="n"/>
      <c r="L90" s="15" t="n"/>
      <c r="M90" s="16">
        <f>IF($C90="","",IFERROR(VLOOKUP($C90,'Parâmetros'!$A$5:$B$8,2,FALSE),"Conferir sala"))</f>
        <v/>
      </c>
      <c r="N90" s="17">
        <f>IF(OR($G90="",$H90=""),"",IFERROR(IF($H90&gt;$G90,($H90-$G90)*24+IF($J90="",0,$J90)/60,""),""))</f>
        <v/>
      </c>
      <c r="O90" s="18">
        <f>IF(OR($G90="",$H90=""),"",IF($H90&lt;=$G90,"Conferir horário",IF(IFERROR($N90,0)&gt;'Parâmetros'!$G$9,"Conferir duração","OK")))</f>
        <v/>
      </c>
      <c r="P90" s="18">
        <f>IF(OR($K90="",$C90=""),"",IFERROR(IF(AND(ISNUMBER($M90),$K90&gt;$M90),"Conferir capacidade",IF(ISNUMBER($M90),"OK","Conferir sala")),"Conferir sala"))</f>
        <v/>
      </c>
      <c r="Q90" s="18">
        <f>IF(OR($B90="",$C90="",$G90="",$H90="",$L90=""),"",IF($L90="Cancelada","Não se aplica",IF($H90&lt;=$G90,"Conferir horário",IF(SUMPRODUCT(($B$6:$B$105=$B90)*($C$6:$C$105=$C90)*($L$6:$L$105&lt;&gt;"")*($L$6:$L$105&lt;&gt;"Cancelada")*($G$6:$G$105&lt;&gt;"")*($H$6:$H$105&lt;&gt;"")*(ROW($B$6:$B$105)&lt;&gt;ROW())*(($G$6:$G$105-$J$6:$J$105/1440)&lt;$H90)*($H$6:$H$105&gt;($G90-$J90/1440)))&gt;0,"Conferir agenda","Livre"))))</f>
        <v/>
      </c>
    </row>
    <row r="91" ht="28" customHeight="1">
      <c r="A91" s="11" t="n"/>
      <c r="B91" s="12" t="n"/>
      <c r="C91" s="11" t="n"/>
      <c r="D91" s="11" t="n"/>
      <c r="E91" s="11" t="n"/>
      <c r="F91" s="11" t="n"/>
      <c r="G91" s="28" t="n"/>
      <c r="H91" s="28" t="n"/>
      <c r="I91" s="11" t="n"/>
      <c r="J91" s="14" t="n"/>
      <c r="K91" s="14" t="n"/>
      <c r="L91" s="15" t="n"/>
      <c r="M91" s="19">
        <f>IF($C91="","",IFERROR(VLOOKUP($C91,'Parâmetros'!$A$5:$B$8,2,FALSE),"Conferir sala"))</f>
        <v/>
      </c>
      <c r="N91" s="20">
        <f>IF(OR($G91="",$H91=""),"",IFERROR(IF($H91&gt;$G91,($H91-$G91)*24+IF($J91="",0,$J91)/60,""),""))</f>
        <v/>
      </c>
      <c r="O91" s="21">
        <f>IF(OR($G91="",$H91=""),"",IF($H91&lt;=$G91,"Conferir horário",IF(IFERROR($N91,0)&gt;'Parâmetros'!$G$9,"Conferir duração","OK")))</f>
        <v/>
      </c>
      <c r="P91" s="21">
        <f>IF(OR($K91="",$C91=""),"",IFERROR(IF(AND(ISNUMBER($M91),$K91&gt;$M91),"Conferir capacidade",IF(ISNUMBER($M91),"OK","Conferir sala")),"Conferir sala"))</f>
        <v/>
      </c>
      <c r="Q91" s="21">
        <f>IF(OR($B91="",$C91="",$G91="",$H91="",$L91=""),"",IF($L91="Cancelada","Não se aplica",IF($H91&lt;=$G91,"Conferir horário",IF(SUMPRODUCT(($B$6:$B$105=$B91)*($C$6:$C$105=$C91)*($L$6:$L$105&lt;&gt;"")*($L$6:$L$105&lt;&gt;"Cancelada")*($G$6:$G$105&lt;&gt;"")*($H$6:$H$105&lt;&gt;"")*(ROW($B$6:$B$105)&lt;&gt;ROW())*(($G$6:$G$105-$J$6:$J$105/1440)&lt;$H91)*($H$6:$H$105&gt;($G91-$J91/1440)))&gt;0,"Conferir agenda","Livre"))))</f>
        <v/>
      </c>
    </row>
    <row r="92" ht="28" customHeight="1">
      <c r="A92" s="11" t="n"/>
      <c r="B92" s="12" t="n"/>
      <c r="C92" s="11" t="n"/>
      <c r="D92" s="11" t="n"/>
      <c r="E92" s="11" t="n"/>
      <c r="F92" s="11" t="n"/>
      <c r="G92" s="28" t="n"/>
      <c r="H92" s="28" t="n"/>
      <c r="I92" s="11" t="n"/>
      <c r="J92" s="14" t="n"/>
      <c r="K92" s="14" t="n"/>
      <c r="L92" s="15" t="n"/>
      <c r="M92" s="16">
        <f>IF($C92="","",IFERROR(VLOOKUP($C92,'Parâmetros'!$A$5:$B$8,2,FALSE),"Conferir sala"))</f>
        <v/>
      </c>
      <c r="N92" s="17">
        <f>IF(OR($G92="",$H92=""),"",IFERROR(IF($H92&gt;$G92,($H92-$G92)*24+IF($J92="",0,$J92)/60,""),""))</f>
        <v/>
      </c>
      <c r="O92" s="18">
        <f>IF(OR($G92="",$H92=""),"",IF($H92&lt;=$G92,"Conferir horário",IF(IFERROR($N92,0)&gt;'Parâmetros'!$G$9,"Conferir duração","OK")))</f>
        <v/>
      </c>
      <c r="P92" s="18">
        <f>IF(OR($K92="",$C92=""),"",IFERROR(IF(AND(ISNUMBER($M92),$K92&gt;$M92),"Conferir capacidade",IF(ISNUMBER($M92),"OK","Conferir sala")),"Conferir sala"))</f>
        <v/>
      </c>
      <c r="Q92" s="18">
        <f>IF(OR($B92="",$C92="",$G92="",$H92="",$L92=""),"",IF($L92="Cancelada","Não se aplica",IF($H92&lt;=$G92,"Conferir horário",IF(SUMPRODUCT(($B$6:$B$105=$B92)*($C$6:$C$105=$C92)*($L$6:$L$105&lt;&gt;"")*($L$6:$L$105&lt;&gt;"Cancelada")*($G$6:$G$105&lt;&gt;"")*($H$6:$H$105&lt;&gt;"")*(ROW($B$6:$B$105)&lt;&gt;ROW())*(($G$6:$G$105-$J$6:$J$105/1440)&lt;$H92)*($H$6:$H$105&gt;($G92-$J92/1440)))&gt;0,"Conferir agenda","Livre"))))</f>
        <v/>
      </c>
    </row>
    <row r="93" ht="28" customHeight="1">
      <c r="A93" s="11" t="n"/>
      <c r="B93" s="12" t="n"/>
      <c r="C93" s="11" t="n"/>
      <c r="D93" s="11" t="n"/>
      <c r="E93" s="11" t="n"/>
      <c r="F93" s="11" t="n"/>
      <c r="G93" s="28" t="n"/>
      <c r="H93" s="28" t="n"/>
      <c r="I93" s="11" t="n"/>
      <c r="J93" s="14" t="n"/>
      <c r="K93" s="14" t="n"/>
      <c r="L93" s="15" t="n"/>
      <c r="M93" s="19">
        <f>IF($C93="","",IFERROR(VLOOKUP($C93,'Parâmetros'!$A$5:$B$8,2,FALSE),"Conferir sala"))</f>
        <v/>
      </c>
      <c r="N93" s="20">
        <f>IF(OR($G93="",$H93=""),"",IFERROR(IF($H93&gt;$G93,($H93-$G93)*24+IF($J93="",0,$J93)/60,""),""))</f>
        <v/>
      </c>
      <c r="O93" s="21">
        <f>IF(OR($G93="",$H93=""),"",IF($H93&lt;=$G93,"Conferir horário",IF(IFERROR($N93,0)&gt;'Parâmetros'!$G$9,"Conferir duração","OK")))</f>
        <v/>
      </c>
      <c r="P93" s="21">
        <f>IF(OR($K93="",$C93=""),"",IFERROR(IF(AND(ISNUMBER($M93),$K93&gt;$M93),"Conferir capacidade",IF(ISNUMBER($M93),"OK","Conferir sala")),"Conferir sala"))</f>
        <v/>
      </c>
      <c r="Q93" s="21">
        <f>IF(OR($B93="",$C93="",$G93="",$H93="",$L93=""),"",IF($L93="Cancelada","Não se aplica",IF($H93&lt;=$G93,"Conferir horário",IF(SUMPRODUCT(($B$6:$B$105=$B93)*($C$6:$C$105=$C93)*($L$6:$L$105&lt;&gt;"")*($L$6:$L$105&lt;&gt;"Cancelada")*($G$6:$G$105&lt;&gt;"")*($H$6:$H$105&lt;&gt;"")*(ROW($B$6:$B$105)&lt;&gt;ROW())*(($G$6:$G$105-$J$6:$J$105/1440)&lt;$H93)*($H$6:$H$105&gt;($G93-$J93/1440)))&gt;0,"Conferir agenda","Livre"))))</f>
        <v/>
      </c>
    </row>
    <row r="94" ht="28" customHeight="1">
      <c r="A94" s="11" t="n"/>
      <c r="B94" s="12" t="n"/>
      <c r="C94" s="11" t="n"/>
      <c r="D94" s="11" t="n"/>
      <c r="E94" s="11" t="n"/>
      <c r="F94" s="11" t="n"/>
      <c r="G94" s="28" t="n"/>
      <c r="H94" s="28" t="n"/>
      <c r="I94" s="11" t="n"/>
      <c r="J94" s="14" t="n"/>
      <c r="K94" s="14" t="n"/>
      <c r="L94" s="15" t="n"/>
      <c r="M94" s="16">
        <f>IF($C94="","",IFERROR(VLOOKUP($C94,'Parâmetros'!$A$5:$B$8,2,FALSE),"Conferir sala"))</f>
        <v/>
      </c>
      <c r="N94" s="17">
        <f>IF(OR($G94="",$H94=""),"",IFERROR(IF($H94&gt;$G94,($H94-$G94)*24+IF($J94="",0,$J94)/60,""),""))</f>
        <v/>
      </c>
      <c r="O94" s="18">
        <f>IF(OR($G94="",$H94=""),"",IF($H94&lt;=$G94,"Conferir horário",IF(IFERROR($N94,0)&gt;'Parâmetros'!$G$9,"Conferir duração","OK")))</f>
        <v/>
      </c>
      <c r="P94" s="18">
        <f>IF(OR($K94="",$C94=""),"",IFERROR(IF(AND(ISNUMBER($M94),$K94&gt;$M94),"Conferir capacidade",IF(ISNUMBER($M94),"OK","Conferir sala")),"Conferir sala"))</f>
        <v/>
      </c>
      <c r="Q94" s="18">
        <f>IF(OR($B94="",$C94="",$G94="",$H94="",$L94=""),"",IF($L94="Cancelada","Não se aplica",IF($H94&lt;=$G94,"Conferir horário",IF(SUMPRODUCT(($B$6:$B$105=$B94)*($C$6:$C$105=$C94)*($L$6:$L$105&lt;&gt;"")*($L$6:$L$105&lt;&gt;"Cancelada")*($G$6:$G$105&lt;&gt;"")*($H$6:$H$105&lt;&gt;"")*(ROW($B$6:$B$105)&lt;&gt;ROW())*(($G$6:$G$105-$J$6:$J$105/1440)&lt;$H94)*($H$6:$H$105&gt;($G94-$J94/1440)))&gt;0,"Conferir agenda","Livre"))))</f>
        <v/>
      </c>
    </row>
    <row r="95" ht="28" customHeight="1">
      <c r="A95" s="11" t="n"/>
      <c r="B95" s="12" t="n"/>
      <c r="C95" s="11" t="n"/>
      <c r="D95" s="11" t="n"/>
      <c r="E95" s="11" t="n"/>
      <c r="F95" s="11" t="n"/>
      <c r="G95" s="28" t="n"/>
      <c r="H95" s="28" t="n"/>
      <c r="I95" s="11" t="n"/>
      <c r="J95" s="14" t="n"/>
      <c r="K95" s="14" t="n"/>
      <c r="L95" s="15" t="n"/>
      <c r="M95" s="19">
        <f>IF($C95="","",IFERROR(VLOOKUP($C95,'Parâmetros'!$A$5:$B$8,2,FALSE),"Conferir sala"))</f>
        <v/>
      </c>
      <c r="N95" s="20">
        <f>IF(OR($G95="",$H95=""),"",IFERROR(IF($H95&gt;$G95,($H95-$G95)*24+IF($J95="",0,$J95)/60,""),""))</f>
        <v/>
      </c>
      <c r="O95" s="21">
        <f>IF(OR($G95="",$H95=""),"",IF($H95&lt;=$G95,"Conferir horário",IF(IFERROR($N95,0)&gt;'Parâmetros'!$G$9,"Conferir duração","OK")))</f>
        <v/>
      </c>
      <c r="P95" s="21">
        <f>IF(OR($K95="",$C95=""),"",IFERROR(IF(AND(ISNUMBER($M95),$K95&gt;$M95),"Conferir capacidade",IF(ISNUMBER($M95),"OK","Conferir sala")),"Conferir sala"))</f>
        <v/>
      </c>
      <c r="Q95" s="21">
        <f>IF(OR($B95="",$C95="",$G95="",$H95="",$L95=""),"",IF($L95="Cancelada","Não se aplica",IF($H95&lt;=$G95,"Conferir horário",IF(SUMPRODUCT(($B$6:$B$105=$B95)*($C$6:$C$105=$C95)*($L$6:$L$105&lt;&gt;"")*($L$6:$L$105&lt;&gt;"Cancelada")*($G$6:$G$105&lt;&gt;"")*($H$6:$H$105&lt;&gt;"")*(ROW($B$6:$B$105)&lt;&gt;ROW())*(($G$6:$G$105-$J$6:$J$105/1440)&lt;$H95)*($H$6:$H$105&gt;($G95-$J95/1440)))&gt;0,"Conferir agenda","Livre"))))</f>
        <v/>
      </c>
    </row>
    <row r="96" ht="28" customHeight="1">
      <c r="A96" s="11" t="n"/>
      <c r="B96" s="12" t="n"/>
      <c r="C96" s="11" t="n"/>
      <c r="D96" s="11" t="n"/>
      <c r="E96" s="11" t="n"/>
      <c r="F96" s="11" t="n"/>
      <c r="G96" s="28" t="n"/>
      <c r="H96" s="28" t="n"/>
      <c r="I96" s="11" t="n"/>
      <c r="J96" s="14" t="n"/>
      <c r="K96" s="14" t="n"/>
      <c r="L96" s="15" t="n"/>
      <c r="M96" s="16">
        <f>IF($C96="","",IFERROR(VLOOKUP($C96,'Parâmetros'!$A$5:$B$8,2,FALSE),"Conferir sala"))</f>
        <v/>
      </c>
      <c r="N96" s="17">
        <f>IF(OR($G96="",$H96=""),"",IFERROR(IF($H96&gt;$G96,($H96-$G96)*24+IF($J96="",0,$J96)/60,""),""))</f>
        <v/>
      </c>
      <c r="O96" s="18">
        <f>IF(OR($G96="",$H96=""),"",IF($H96&lt;=$G96,"Conferir horário",IF(IFERROR($N96,0)&gt;'Parâmetros'!$G$9,"Conferir duração","OK")))</f>
        <v/>
      </c>
      <c r="P96" s="18">
        <f>IF(OR($K96="",$C96=""),"",IFERROR(IF(AND(ISNUMBER($M96),$K96&gt;$M96),"Conferir capacidade",IF(ISNUMBER($M96),"OK","Conferir sala")),"Conferir sala"))</f>
        <v/>
      </c>
      <c r="Q96" s="18">
        <f>IF(OR($B96="",$C96="",$G96="",$H96="",$L96=""),"",IF($L96="Cancelada","Não se aplica",IF($H96&lt;=$G96,"Conferir horário",IF(SUMPRODUCT(($B$6:$B$105=$B96)*($C$6:$C$105=$C96)*($L$6:$L$105&lt;&gt;"")*($L$6:$L$105&lt;&gt;"Cancelada")*($G$6:$G$105&lt;&gt;"")*($H$6:$H$105&lt;&gt;"")*(ROW($B$6:$B$105)&lt;&gt;ROW())*(($G$6:$G$105-$J$6:$J$105/1440)&lt;$H96)*($H$6:$H$105&gt;($G96-$J96/1440)))&gt;0,"Conferir agenda","Livre"))))</f>
        <v/>
      </c>
    </row>
    <row r="97" ht="28" customHeight="1">
      <c r="A97" s="11" t="n"/>
      <c r="B97" s="12" t="n"/>
      <c r="C97" s="11" t="n"/>
      <c r="D97" s="11" t="n"/>
      <c r="E97" s="11" t="n"/>
      <c r="F97" s="11" t="n"/>
      <c r="G97" s="28" t="n"/>
      <c r="H97" s="28" t="n"/>
      <c r="I97" s="11" t="n"/>
      <c r="J97" s="14" t="n"/>
      <c r="K97" s="14" t="n"/>
      <c r="L97" s="15" t="n"/>
      <c r="M97" s="19">
        <f>IF($C97="","",IFERROR(VLOOKUP($C97,'Parâmetros'!$A$5:$B$8,2,FALSE),"Conferir sala"))</f>
        <v/>
      </c>
      <c r="N97" s="20">
        <f>IF(OR($G97="",$H97=""),"",IFERROR(IF($H97&gt;$G97,($H97-$G97)*24+IF($J97="",0,$J97)/60,""),""))</f>
        <v/>
      </c>
      <c r="O97" s="21">
        <f>IF(OR($G97="",$H97=""),"",IF($H97&lt;=$G97,"Conferir horário",IF(IFERROR($N97,0)&gt;'Parâmetros'!$G$9,"Conferir duração","OK")))</f>
        <v/>
      </c>
      <c r="P97" s="21">
        <f>IF(OR($K97="",$C97=""),"",IFERROR(IF(AND(ISNUMBER($M97),$K97&gt;$M97),"Conferir capacidade",IF(ISNUMBER($M97),"OK","Conferir sala")),"Conferir sala"))</f>
        <v/>
      </c>
      <c r="Q97" s="21">
        <f>IF(OR($B97="",$C97="",$G97="",$H97="",$L97=""),"",IF($L97="Cancelada","Não se aplica",IF($H97&lt;=$G97,"Conferir horário",IF(SUMPRODUCT(($B$6:$B$105=$B97)*($C$6:$C$105=$C97)*($L$6:$L$105&lt;&gt;"")*($L$6:$L$105&lt;&gt;"Cancelada")*($G$6:$G$105&lt;&gt;"")*($H$6:$H$105&lt;&gt;"")*(ROW($B$6:$B$105)&lt;&gt;ROW())*(($G$6:$G$105-$J$6:$J$105/1440)&lt;$H97)*($H$6:$H$105&gt;($G97-$J97/1440)))&gt;0,"Conferir agenda","Livre"))))</f>
        <v/>
      </c>
    </row>
    <row r="98" ht="28" customHeight="1">
      <c r="A98" s="11" t="n"/>
      <c r="B98" s="12" t="n"/>
      <c r="C98" s="11" t="n"/>
      <c r="D98" s="11" t="n"/>
      <c r="E98" s="11" t="n"/>
      <c r="F98" s="11" t="n"/>
      <c r="G98" s="28" t="n"/>
      <c r="H98" s="28" t="n"/>
      <c r="I98" s="11" t="n"/>
      <c r="J98" s="14" t="n"/>
      <c r="K98" s="14" t="n"/>
      <c r="L98" s="15" t="n"/>
      <c r="M98" s="16">
        <f>IF($C98="","",IFERROR(VLOOKUP($C98,'Parâmetros'!$A$5:$B$8,2,FALSE),"Conferir sala"))</f>
        <v/>
      </c>
      <c r="N98" s="17">
        <f>IF(OR($G98="",$H98=""),"",IFERROR(IF($H98&gt;$G98,($H98-$G98)*24+IF($J98="",0,$J98)/60,""),""))</f>
        <v/>
      </c>
      <c r="O98" s="18">
        <f>IF(OR($G98="",$H98=""),"",IF($H98&lt;=$G98,"Conferir horário",IF(IFERROR($N98,0)&gt;'Parâmetros'!$G$9,"Conferir duração","OK")))</f>
        <v/>
      </c>
      <c r="P98" s="18">
        <f>IF(OR($K98="",$C98=""),"",IFERROR(IF(AND(ISNUMBER($M98),$K98&gt;$M98),"Conferir capacidade",IF(ISNUMBER($M98),"OK","Conferir sala")),"Conferir sala"))</f>
        <v/>
      </c>
      <c r="Q98" s="18">
        <f>IF(OR($B98="",$C98="",$G98="",$H98="",$L98=""),"",IF($L98="Cancelada","Não se aplica",IF($H98&lt;=$G98,"Conferir horário",IF(SUMPRODUCT(($B$6:$B$105=$B98)*($C$6:$C$105=$C98)*($L$6:$L$105&lt;&gt;"")*($L$6:$L$105&lt;&gt;"Cancelada")*($G$6:$G$105&lt;&gt;"")*($H$6:$H$105&lt;&gt;"")*(ROW($B$6:$B$105)&lt;&gt;ROW())*(($G$6:$G$105-$J$6:$J$105/1440)&lt;$H98)*($H$6:$H$105&gt;($G98-$J98/1440)))&gt;0,"Conferir agenda","Livre"))))</f>
        <v/>
      </c>
    </row>
    <row r="99" ht="28" customHeight="1">
      <c r="A99" s="11" t="n"/>
      <c r="B99" s="12" t="n"/>
      <c r="C99" s="11" t="n"/>
      <c r="D99" s="11" t="n"/>
      <c r="E99" s="11" t="n"/>
      <c r="F99" s="11" t="n"/>
      <c r="G99" s="28" t="n"/>
      <c r="H99" s="28" t="n"/>
      <c r="I99" s="11" t="n"/>
      <c r="J99" s="14" t="n"/>
      <c r="K99" s="14" t="n"/>
      <c r="L99" s="15" t="n"/>
      <c r="M99" s="19">
        <f>IF($C99="","",IFERROR(VLOOKUP($C99,'Parâmetros'!$A$5:$B$8,2,FALSE),"Conferir sala"))</f>
        <v/>
      </c>
      <c r="N99" s="20">
        <f>IF(OR($G99="",$H99=""),"",IFERROR(IF($H99&gt;$G99,($H99-$G99)*24+IF($J99="",0,$J99)/60,""),""))</f>
        <v/>
      </c>
      <c r="O99" s="21">
        <f>IF(OR($G99="",$H99=""),"",IF($H99&lt;=$G99,"Conferir horário",IF(IFERROR($N99,0)&gt;'Parâmetros'!$G$9,"Conferir duração","OK")))</f>
        <v/>
      </c>
      <c r="P99" s="21">
        <f>IF(OR($K99="",$C99=""),"",IFERROR(IF(AND(ISNUMBER($M99),$K99&gt;$M99),"Conferir capacidade",IF(ISNUMBER($M99),"OK","Conferir sala")),"Conferir sala"))</f>
        <v/>
      </c>
      <c r="Q99" s="21">
        <f>IF(OR($B99="",$C99="",$G99="",$H99="",$L99=""),"",IF($L99="Cancelada","Não se aplica",IF($H99&lt;=$G99,"Conferir horário",IF(SUMPRODUCT(($B$6:$B$105=$B99)*($C$6:$C$105=$C99)*($L$6:$L$105&lt;&gt;"")*($L$6:$L$105&lt;&gt;"Cancelada")*($G$6:$G$105&lt;&gt;"")*($H$6:$H$105&lt;&gt;"")*(ROW($B$6:$B$105)&lt;&gt;ROW())*(($G$6:$G$105-$J$6:$J$105/1440)&lt;$H99)*($H$6:$H$105&gt;($G99-$J99/1440)))&gt;0,"Conferir agenda","Livre"))))</f>
        <v/>
      </c>
    </row>
    <row r="100" ht="28" customHeight="1">
      <c r="A100" s="11" t="n"/>
      <c r="B100" s="12" t="n"/>
      <c r="C100" s="11" t="n"/>
      <c r="D100" s="11" t="n"/>
      <c r="E100" s="11" t="n"/>
      <c r="F100" s="11" t="n"/>
      <c r="G100" s="28" t="n"/>
      <c r="H100" s="28" t="n"/>
      <c r="I100" s="11" t="n"/>
      <c r="J100" s="14" t="n"/>
      <c r="K100" s="14" t="n"/>
      <c r="L100" s="15" t="n"/>
      <c r="M100" s="16">
        <f>IF($C100="","",IFERROR(VLOOKUP($C100,'Parâmetros'!$A$5:$B$8,2,FALSE),"Conferir sala"))</f>
        <v/>
      </c>
      <c r="N100" s="17">
        <f>IF(OR($G100="",$H100=""),"",IFERROR(IF($H100&gt;$G100,($H100-$G100)*24+IF($J100="",0,$J100)/60,""),""))</f>
        <v/>
      </c>
      <c r="O100" s="18">
        <f>IF(OR($G100="",$H100=""),"",IF($H100&lt;=$G100,"Conferir horário",IF(IFERROR($N100,0)&gt;'Parâmetros'!$G$9,"Conferir duração","OK")))</f>
        <v/>
      </c>
      <c r="P100" s="18">
        <f>IF(OR($K100="",$C100=""),"",IFERROR(IF(AND(ISNUMBER($M100),$K100&gt;$M100),"Conferir capacidade",IF(ISNUMBER($M100),"OK","Conferir sala")),"Conferir sala"))</f>
        <v/>
      </c>
      <c r="Q100" s="18">
        <f>IF(OR($B100="",$C100="",$G100="",$H100="",$L100=""),"",IF($L100="Cancelada","Não se aplica",IF($H100&lt;=$G100,"Conferir horário",IF(SUMPRODUCT(($B$6:$B$105=$B100)*($C$6:$C$105=$C100)*($L$6:$L$105&lt;&gt;"")*($L$6:$L$105&lt;&gt;"Cancelada")*($G$6:$G$105&lt;&gt;"")*($H$6:$H$105&lt;&gt;"")*(ROW($B$6:$B$105)&lt;&gt;ROW())*(($G$6:$G$105-$J$6:$J$105/1440)&lt;$H100)*($H$6:$H$105&gt;($G100-$J100/1440)))&gt;0,"Conferir agenda","Livre"))))</f>
        <v/>
      </c>
    </row>
    <row r="101" ht="28" customHeight="1">
      <c r="A101" s="11" t="n"/>
      <c r="B101" s="12" t="n"/>
      <c r="C101" s="11" t="n"/>
      <c r="D101" s="11" t="n"/>
      <c r="E101" s="11" t="n"/>
      <c r="F101" s="11" t="n"/>
      <c r="G101" s="28" t="n"/>
      <c r="H101" s="28" t="n"/>
      <c r="I101" s="11" t="n"/>
      <c r="J101" s="14" t="n"/>
      <c r="K101" s="14" t="n"/>
      <c r="L101" s="15" t="n"/>
      <c r="M101" s="19">
        <f>IF($C101="","",IFERROR(VLOOKUP($C101,'Parâmetros'!$A$5:$B$8,2,FALSE),"Conferir sala"))</f>
        <v/>
      </c>
      <c r="N101" s="20">
        <f>IF(OR($G101="",$H101=""),"",IFERROR(IF($H101&gt;$G101,($H101-$G101)*24+IF($J101="",0,$J101)/60,""),""))</f>
        <v/>
      </c>
      <c r="O101" s="21">
        <f>IF(OR($G101="",$H101=""),"",IF($H101&lt;=$G101,"Conferir horário",IF(IFERROR($N101,0)&gt;'Parâmetros'!$G$9,"Conferir duração","OK")))</f>
        <v/>
      </c>
      <c r="P101" s="21">
        <f>IF(OR($K101="",$C101=""),"",IFERROR(IF(AND(ISNUMBER($M101),$K101&gt;$M101),"Conferir capacidade",IF(ISNUMBER($M101),"OK","Conferir sala")),"Conferir sala"))</f>
        <v/>
      </c>
      <c r="Q101" s="21">
        <f>IF(OR($B101="",$C101="",$G101="",$H101="",$L101=""),"",IF($L101="Cancelada","Não se aplica",IF($H101&lt;=$G101,"Conferir horário",IF(SUMPRODUCT(($B$6:$B$105=$B101)*($C$6:$C$105=$C101)*($L$6:$L$105&lt;&gt;"")*($L$6:$L$105&lt;&gt;"Cancelada")*($G$6:$G$105&lt;&gt;"")*($H$6:$H$105&lt;&gt;"")*(ROW($B$6:$B$105)&lt;&gt;ROW())*(($G$6:$G$105-$J$6:$J$105/1440)&lt;$H101)*($H$6:$H$105&gt;($G101-$J101/1440)))&gt;0,"Conferir agenda","Livre"))))</f>
        <v/>
      </c>
    </row>
    <row r="102" ht="28" customHeight="1">
      <c r="A102" s="11" t="n"/>
      <c r="B102" s="12" t="n"/>
      <c r="C102" s="11" t="n"/>
      <c r="D102" s="11" t="n"/>
      <c r="E102" s="11" t="n"/>
      <c r="F102" s="11" t="n"/>
      <c r="G102" s="28" t="n"/>
      <c r="H102" s="28" t="n"/>
      <c r="I102" s="11" t="n"/>
      <c r="J102" s="14" t="n"/>
      <c r="K102" s="14" t="n"/>
      <c r="L102" s="15" t="n"/>
      <c r="M102" s="16">
        <f>IF($C102="","",IFERROR(VLOOKUP($C102,'Parâmetros'!$A$5:$B$8,2,FALSE),"Conferir sala"))</f>
        <v/>
      </c>
      <c r="N102" s="17">
        <f>IF(OR($G102="",$H102=""),"",IFERROR(IF($H102&gt;$G102,($H102-$G102)*24+IF($J102="",0,$J102)/60,""),""))</f>
        <v/>
      </c>
      <c r="O102" s="18">
        <f>IF(OR($G102="",$H102=""),"",IF($H102&lt;=$G102,"Conferir horário",IF(IFERROR($N102,0)&gt;'Parâmetros'!$G$9,"Conferir duração","OK")))</f>
        <v/>
      </c>
      <c r="P102" s="18">
        <f>IF(OR($K102="",$C102=""),"",IFERROR(IF(AND(ISNUMBER($M102),$K102&gt;$M102),"Conferir capacidade",IF(ISNUMBER($M102),"OK","Conferir sala")),"Conferir sala"))</f>
        <v/>
      </c>
      <c r="Q102" s="18">
        <f>IF(OR($B102="",$C102="",$G102="",$H102="",$L102=""),"",IF($L102="Cancelada","Não se aplica",IF($H102&lt;=$G102,"Conferir horário",IF(SUMPRODUCT(($B$6:$B$105=$B102)*($C$6:$C$105=$C102)*($L$6:$L$105&lt;&gt;"")*($L$6:$L$105&lt;&gt;"Cancelada")*($G$6:$G$105&lt;&gt;"")*($H$6:$H$105&lt;&gt;"")*(ROW($B$6:$B$105)&lt;&gt;ROW())*(($G$6:$G$105-$J$6:$J$105/1440)&lt;$H102)*($H$6:$H$105&gt;($G102-$J102/1440)))&gt;0,"Conferir agenda","Livre"))))</f>
        <v/>
      </c>
    </row>
    <row r="103" ht="28" customHeight="1">
      <c r="A103" s="11" t="n"/>
      <c r="B103" s="12" t="n"/>
      <c r="C103" s="11" t="n"/>
      <c r="D103" s="11" t="n"/>
      <c r="E103" s="11" t="n"/>
      <c r="F103" s="11" t="n"/>
      <c r="G103" s="28" t="n"/>
      <c r="H103" s="28" t="n"/>
      <c r="I103" s="11" t="n"/>
      <c r="J103" s="14" t="n"/>
      <c r="K103" s="14" t="n"/>
      <c r="L103" s="15" t="n"/>
      <c r="M103" s="19">
        <f>IF($C103="","",IFERROR(VLOOKUP($C103,'Parâmetros'!$A$5:$B$8,2,FALSE),"Conferir sala"))</f>
        <v/>
      </c>
      <c r="N103" s="20">
        <f>IF(OR($G103="",$H103=""),"",IFERROR(IF($H103&gt;$G103,($H103-$G103)*24+IF($J103="",0,$J103)/60,""),""))</f>
        <v/>
      </c>
      <c r="O103" s="21">
        <f>IF(OR($G103="",$H103=""),"",IF($H103&lt;=$G103,"Conferir horário",IF(IFERROR($N103,0)&gt;'Parâmetros'!$G$9,"Conferir duração","OK")))</f>
        <v/>
      </c>
      <c r="P103" s="21">
        <f>IF(OR($K103="",$C103=""),"",IFERROR(IF(AND(ISNUMBER($M103),$K103&gt;$M103),"Conferir capacidade",IF(ISNUMBER($M103),"OK","Conferir sala")),"Conferir sala"))</f>
        <v/>
      </c>
      <c r="Q103" s="21">
        <f>IF(OR($B103="",$C103="",$G103="",$H103="",$L103=""),"",IF($L103="Cancelada","Não se aplica",IF($H103&lt;=$G103,"Conferir horário",IF(SUMPRODUCT(($B$6:$B$105=$B103)*($C$6:$C$105=$C103)*($L$6:$L$105&lt;&gt;"")*($L$6:$L$105&lt;&gt;"Cancelada")*($G$6:$G$105&lt;&gt;"")*($H$6:$H$105&lt;&gt;"")*(ROW($B$6:$B$105)&lt;&gt;ROW())*(($G$6:$G$105-$J$6:$J$105/1440)&lt;$H103)*($H$6:$H$105&gt;($G103-$J103/1440)))&gt;0,"Conferir agenda","Livre"))))</f>
        <v/>
      </c>
    </row>
    <row r="104" ht="28" customHeight="1">
      <c r="A104" s="11" t="n"/>
      <c r="B104" s="12" t="n"/>
      <c r="C104" s="11" t="n"/>
      <c r="D104" s="11" t="n"/>
      <c r="E104" s="11" t="n"/>
      <c r="F104" s="11" t="n"/>
      <c r="G104" s="28" t="n"/>
      <c r="H104" s="28" t="n"/>
      <c r="I104" s="11" t="n"/>
      <c r="J104" s="14" t="n"/>
      <c r="K104" s="14" t="n"/>
      <c r="L104" s="15" t="n"/>
      <c r="M104" s="16">
        <f>IF($C104="","",IFERROR(VLOOKUP($C104,'Parâmetros'!$A$5:$B$8,2,FALSE),"Conferir sala"))</f>
        <v/>
      </c>
      <c r="N104" s="17">
        <f>IF(OR($G104="",$H104=""),"",IFERROR(IF($H104&gt;$G104,($H104-$G104)*24+IF($J104="",0,$J104)/60,""),""))</f>
        <v/>
      </c>
      <c r="O104" s="18">
        <f>IF(OR($G104="",$H104=""),"",IF($H104&lt;=$G104,"Conferir horário",IF(IFERROR($N104,0)&gt;'Parâmetros'!$G$9,"Conferir duração","OK")))</f>
        <v/>
      </c>
      <c r="P104" s="18">
        <f>IF(OR($K104="",$C104=""),"",IFERROR(IF(AND(ISNUMBER($M104),$K104&gt;$M104),"Conferir capacidade",IF(ISNUMBER($M104),"OK","Conferir sala")),"Conferir sala"))</f>
        <v/>
      </c>
      <c r="Q104" s="18">
        <f>IF(OR($B104="",$C104="",$G104="",$H104="",$L104=""),"",IF($L104="Cancelada","Não se aplica",IF($H104&lt;=$G104,"Conferir horário",IF(SUMPRODUCT(($B$6:$B$105=$B104)*($C$6:$C$105=$C104)*($L$6:$L$105&lt;&gt;"")*($L$6:$L$105&lt;&gt;"Cancelada")*($G$6:$G$105&lt;&gt;"")*($H$6:$H$105&lt;&gt;"")*(ROW($B$6:$B$105)&lt;&gt;ROW())*(($G$6:$G$105-$J$6:$J$105/1440)&lt;$H104)*($H$6:$H$105&gt;($G104-$J104/1440)))&gt;0,"Conferir agenda","Livre"))))</f>
        <v/>
      </c>
    </row>
    <row r="105" ht="28" customHeight="1">
      <c r="A105" s="11" t="n"/>
      <c r="B105" s="12" t="n"/>
      <c r="C105" s="11" t="n"/>
      <c r="D105" s="11" t="n"/>
      <c r="E105" s="11" t="n"/>
      <c r="F105" s="11" t="n"/>
      <c r="G105" s="28" t="n"/>
      <c r="H105" s="28" t="n"/>
      <c r="I105" s="11" t="n"/>
      <c r="J105" s="14" t="n"/>
      <c r="K105" s="14" t="n"/>
      <c r="L105" s="15" t="n"/>
      <c r="M105" s="19">
        <f>IF($C105="","",IFERROR(VLOOKUP($C105,'Parâmetros'!$A$5:$B$8,2,FALSE),"Conferir sala"))</f>
        <v/>
      </c>
      <c r="N105" s="20">
        <f>IF(OR($G105="",$H105=""),"",IFERROR(IF($H105&gt;$G105,($H105-$G105)*24+IF($J105="",0,$J105)/60,""),""))</f>
        <v/>
      </c>
      <c r="O105" s="21">
        <f>IF(OR($G105="",$H105=""),"",IF($H105&lt;=$G105,"Conferir horário",IF(IFERROR($N105,0)&gt;'Parâmetros'!$G$9,"Conferir duração","OK")))</f>
        <v/>
      </c>
      <c r="P105" s="21">
        <f>IF(OR($K105="",$C105=""),"",IFERROR(IF(AND(ISNUMBER($M105),$K105&gt;$M105),"Conferir capacidade",IF(ISNUMBER($M105),"OK","Conferir sala")),"Conferir sala"))</f>
        <v/>
      </c>
      <c r="Q105" s="21">
        <f>IF(OR($B105="",$C105="",$G105="",$H105="",$L105=""),"",IF($L105="Cancelada","Não se aplica",IF($H105&lt;=$G105,"Conferir horário",IF(SUMPRODUCT(($B$6:$B$105=$B105)*($C$6:$C$105=$C105)*($L$6:$L$105&lt;&gt;"")*($L$6:$L$105&lt;&gt;"Cancelada")*($G$6:$G$105&lt;&gt;"")*($H$6:$H$105&lt;&gt;"")*(ROW($B$6:$B$105)&lt;&gt;ROW())*(($G$6:$G$105-$J$6:$J$105/1440)&lt;$H105)*($H$6:$H$105&gt;($G105-$J105/1440)))&gt;0,"Conferir agenda","Livre"))))</f>
        <v/>
      </c>
    </row>
  </sheetData>
  <autoFilter ref="A5:Q105"/>
  <mergeCells count="1">
    <mergeCell ref="A1:Q1"/>
  </mergeCells>
  <conditionalFormatting sqref="M6:M105">
    <cfRule type="expression" priority="1" dxfId="0">
      <formula>M6="Conferir sala"</formula>
    </cfRule>
  </conditionalFormatting>
  <conditionalFormatting sqref="O6:O105">
    <cfRule type="expression" priority="2" dxfId="0">
      <formula>LEFT(O6,8)="Conferir"</formula>
    </cfRule>
    <cfRule type="expression" priority="5" dxfId="1">
      <formula>O6="OK"</formula>
    </cfRule>
  </conditionalFormatting>
  <conditionalFormatting sqref="P6:P105">
    <cfRule type="expression" priority="3" dxfId="0">
      <formula>LEFT(P6,8)="Conferir"</formula>
    </cfRule>
    <cfRule type="expression" priority="6" dxfId="1">
      <formula>P6="OK"</formula>
    </cfRule>
  </conditionalFormatting>
  <conditionalFormatting sqref="Q6:Q105">
    <cfRule type="expression" priority="4" dxfId="0">
      <formula>LEFT(Q6,8)="Conferir"</formula>
    </cfRule>
    <cfRule type="expression" priority="7" dxfId="1">
      <formula>Q6="Livre"</formula>
    </cfRule>
  </conditionalFormatting>
  <dataValidations count="7">
    <dataValidation sqref="C6:C105" showDropDown="0" showInputMessage="1" showErrorMessage="1" allowBlank="0" errorTitle="Sala inválida" error="Selecione uma sala disponível na aba Parâmetros." promptTitle="Sala de formação" prompt="Escolha uma sala cadastrada." type="list">
      <formula1>=INDIRECT("'Parâmetros'!$A$5:$A$8")</formula1>
    </dataValidation>
    <dataValidation sqref="B6:B105" showDropDown="0" showInputMessage="0" showErrorMessage="1" allowBlank="0" errorTitle="Data fora do período" error="Informe uma data dentro do período definido em Parâmetros." type="date" operator="between">
      <formula1>=INDIRECT("'Parâmetros'!$G$5")</formula1>
      <formula2>=INDIRECT("'Parâmetros'!$G$6")</formula2>
    </dataValidation>
    <dataValidation sqref="G6:G105" showDropDown="0" showInputMessage="0" showErrorMessage="1" allowBlank="0" errorTitle="Horário inválido" error="Informe um horário válido entre 00:00 e 23:59." type="decimal" operator="between">
      <formula1>0</formula1>
      <formula2>0.99999</formula2>
    </dataValidation>
    <dataValidation sqref="H6:H105" showDropDown="0" showInputMessage="0" showErrorMessage="1" allowBlank="0" errorTitle="Horário final inválido" error="O horário final deve ser posterior ao horário inicial." type="custom">
      <formula1>=OR(H6="",AND(ISNUMBER(H6),ISNUMBER(G6),H6&gt;G6,H6&lt;1))</formula1>
    </dataValidation>
    <dataValidation sqref="J6:J105" showDropDown="0" showInputMessage="0" showErrorMessage="1" allowBlank="0" errorTitle="Tempo de montagem inválido" error="Informe minutos entre zero e o limite definido em Parâmetros." type="whole" operator="between">
      <formula1>0</formula1>
      <formula2>=INDIRECT("'Parâmetros'!$G$7")</formula2>
    </dataValidation>
    <dataValidation sqref="K6:K105" showDropDown="0" showInputMessage="0" showErrorMessage="1" allowBlank="0" errorTitle="Quantidade inválida" error="Informe uma quantidade inteira dentro do limite definido." type="whole" operator="between">
      <formula1>1</formula1>
      <formula2>=INDIRECT("'Parâmetros'!$G$8")</formula2>
    </dataValidation>
    <dataValidation sqref="L6:L105" showDropDown="0" showInputMessage="0" showErrorMessage="1" allowBlank="0" errorTitle="Status inválido" error="Selecione um dos estados estáveis disponíveis." type="list">
      <formula1>=INDIRECT("'Parâmetros'!$D$5:$D$8")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G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3" customWidth="1" min="3" max="3"/>
    <col width="22" customWidth="1" min="4" max="4"/>
    <col width="3" customWidth="1" min="5" max="5"/>
    <col width="33" customWidth="1" min="6" max="6"/>
    <col width="18" customWidth="1" min="7" max="7"/>
  </cols>
  <sheetData>
    <row r="1" ht="30" customHeight="1">
      <c r="A1" s="1" t="inlineStr">
        <is>
          <t>Parâmetros da agenda</t>
        </is>
      </c>
    </row>
    <row r="2">
      <c r="A2" s="2" t="inlineStr">
        <is>
          <t>Células rosadas são ajustáveis. Os estados permanecem estáveis para preservar os cálculos.</t>
        </is>
      </c>
    </row>
    <row r="3"/>
    <row r="4" ht="32" customHeight="1">
      <c r="A4" s="3" t="inlineStr">
        <is>
          <t>Sala</t>
        </is>
      </c>
      <c r="B4" s="3" t="inlineStr">
        <is>
          <t>Capacidade</t>
        </is>
      </c>
      <c r="D4" s="3" t="inlineStr">
        <is>
          <t>Status da reserva</t>
        </is>
      </c>
      <c r="F4" s="3" t="inlineStr">
        <is>
          <t>Premissa ou limite</t>
        </is>
      </c>
      <c r="G4" s="3" t="inlineStr">
        <is>
          <t>Valor</t>
        </is>
      </c>
    </row>
    <row r="5" ht="24" customHeight="1">
      <c r="A5" s="22" t="inlineStr">
        <is>
          <t>Sala Aurora Fictícia</t>
        </is>
      </c>
      <c r="B5" s="23" t="n">
        <v>16</v>
      </c>
      <c r="D5" s="24" t="inlineStr">
        <is>
          <t>Planejada</t>
        </is>
      </c>
      <c r="F5" s="4" t="inlineStr">
        <is>
          <t>Data inicial da agenda</t>
        </is>
      </c>
      <c r="G5" s="25" t="n">
        <v>46244</v>
      </c>
    </row>
    <row r="6" ht="24" customHeight="1">
      <c r="A6" s="22" t="inlineStr">
        <is>
          <t>Sala Brisa Fictícia</t>
        </is>
      </c>
      <c r="B6" s="23" t="n">
        <v>12</v>
      </c>
      <c r="D6" s="26" t="inlineStr">
        <is>
          <t>Confirmada</t>
        </is>
      </c>
      <c r="F6" s="7" t="inlineStr">
        <is>
          <t>Data final da agenda</t>
        </is>
      </c>
      <c r="G6" s="25" t="n">
        <v>46824</v>
      </c>
    </row>
    <row r="7" ht="24" customHeight="1">
      <c r="A7" s="22" t="inlineStr">
        <is>
          <t>Sala Cereja Fictícia</t>
        </is>
      </c>
      <c r="B7" s="23" t="n">
        <v>18</v>
      </c>
      <c r="D7" s="24" t="inlineStr">
        <is>
          <t>Concluída</t>
        </is>
      </c>
      <c r="F7" s="4" t="inlineStr">
        <is>
          <t>Montagem máxima (min)</t>
        </is>
      </c>
      <c r="G7" s="23" t="n">
        <v>180</v>
      </c>
    </row>
    <row r="8" ht="24" customHeight="1">
      <c r="A8" s="22" t="inlineStr">
        <is>
          <t>Sala Dourada Fictícia</t>
        </is>
      </c>
      <c r="B8" s="23" t="n">
        <v>20</v>
      </c>
      <c r="D8" s="26" t="inlineStr">
        <is>
          <t>Cancelada</t>
        </is>
      </c>
      <c r="F8" s="7" t="inlineStr">
        <is>
          <t>Participantes máximos</t>
        </is>
      </c>
      <c r="G8" s="23" t="n">
        <v>40</v>
      </c>
    </row>
    <row r="9" ht="24" customHeight="1">
      <c r="F9" s="4" t="inlineStr">
        <is>
          <t>Duração máxima por reserva (h)</t>
        </is>
      </c>
      <c r="G9" s="27" t="n">
        <v>10</v>
      </c>
    </row>
  </sheetData>
  <autoFilter ref="A4:B8"/>
  <mergeCells count="1">
    <mergeCell ref="A1:G1"/>
  </mergeCells>
  <dataValidations count="6">
    <dataValidation sqref="B5:B8" showDropDown="0" showInputMessage="0" showErrorMessage="1" allowBlank="0" errorTitle="Capacidade inválida" error="Informe uma capacidade inteira entre 1 e 200." type="whole" operator="between">
      <formula1>1</formula1>
      <formula2>200</formula2>
    </dataValidation>
    <dataValidation sqref="G5" showDropDown="0" showInputMessage="0" showErrorMessage="1" allowBlank="0" errorTitle="Data inicial inválida" error="Informe uma data inicial próxima ao período atual." type="date" operator="between">
      <formula1>=TODAY()-365</formula1>
      <formula2>=TODAY()+365</formula2>
    </dataValidation>
    <dataValidation sqref="G6" showDropDown="0" showInputMessage="0" showErrorMessage="1" allowBlank="0" errorTitle="Data final inválida" error="A data final deve ser igual ou posterior à data inicial." type="custom">
      <formula1>=OR(G6="",AND(ISNUMBER(G6),G6&gt;=G5,G6&lt;=TODAY()+1825))</formula1>
    </dataValidation>
    <dataValidation sqref="G7" showDropDown="0" showInputMessage="0" showErrorMessage="1" allowBlank="0" errorTitle="Limite inválido" error="Informe um limite entre zero e 480 minutos." type="whole" operator="between">
      <formula1>0</formula1>
      <formula2>480</formula2>
    </dataValidation>
    <dataValidation sqref="G8" showDropDown="0" showInputMessage="0" showErrorMessage="1" allowBlank="0" errorTitle="Limite inválido" error="Informe um limite inteiro entre 1 e 200." type="whole" operator="between">
      <formula1>1</formula1>
      <formula2>200</formula2>
    </dataValidation>
    <dataValidation sqref="G9" showDropDown="0" showInputMessage="0" showErrorMessage="1" allowBlank="0" errorTitle="Duração inválida" error="Informe uma duração máxima entre 1 e 24 horas." type="decimal" operator="between">
      <formula1>1</formula1>
      <formula2>24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2026-09-09T11:41:38Z</dcterms:created>
  <dcterms:modified xmlns:dcterms="http://purl.org/dc/terms/" xmlns:xsi="http://www.w3.org/2001/XMLSchema-instance" xsi:type="dcterms:W3CDTF">2026-09-09T11:41:38+00:00Z</dcterms:modified>
</cp:coreProperties>
</file>