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Agenda" sheetId="2" state="visible" r:id="rId2"/>
    <sheet xmlns:r="http://schemas.openxmlformats.org/officeDocument/2006/relationships" name="Profissionais" sheetId="3" state="visible" r:id="rId3"/>
    <sheet xmlns:r="http://schemas.openxmlformats.org/officeDocument/2006/relationships" name="Parâmetro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R$ #,##0.00"/>
    <numFmt numFmtId="166" formatCode="hh:mm"/>
    <numFmt numFmtId="167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B5D67"/>
      <sz val="9"/>
    </font>
    <font>
      <name val="Calibri"/>
      <b val="1"/>
      <color rgb="00FFFFFF"/>
      <sz val="10"/>
    </font>
    <font>
      <name val="Calibri"/>
      <color rgb="002F2930"/>
      <sz val="10"/>
    </font>
    <font>
      <name val="Calibri"/>
      <b val="1"/>
      <color rgb="002F2930"/>
      <sz val="10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6DFE2"/>
      </patternFill>
    </fill>
    <fill>
      <patternFill patternType="solid">
        <fgColor rgb="00FFF7F5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2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2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right" vertical="center"/>
    </xf>
    <xf numFmtId="2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B94762"/>
        <sz val="10"/>
      </font>
      <fill>
        <patternFill patternType="solid">
          <fgColor rgb="00FBE8EC"/>
        </patternFill>
      </fill>
    </dxf>
    <dxf>
      <font>
        <name val="Calibri"/>
        <b val="1"/>
        <color rgb="002F6B4F"/>
        <sz val="10"/>
      </font>
      <fill>
        <patternFill patternType="solid">
          <fgColor rgb="00E7F2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Agenda por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'Resumo'!E3</f>
            </strRef>
          </tx>
          <spPr>
            <a:solidFill xmlns:a="http://schemas.openxmlformats.org/drawingml/2006/main">
              <a:srgbClr val="B63D5C"/>
            </a:solidFill>
            <a:ln xmlns:a="http://schemas.openxmlformats.org/drawingml/2006/main">
              <a:solidFill>
                <a:srgbClr val="B63D5C"/>
              </a:solidFill>
              <a:prstDash val="solid"/>
            </a:ln>
          </spPr>
          <cat>
            <numRef>
              <f>'Resumo'!$D$4:$D$7</f>
            </numRef>
          </cat>
          <val>
            <numRef>
              <f>'Resumo'!$E$4:$E$7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3888000" cy="22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elaAgendaConvidados" displayName="TabelaAgendaConvidados" ref="A4:Q104" headerRowCount="1">
  <autoFilter ref="A4:Q104"/>
  <tableColumns count="17">
    <tableColumn id="1" name="Código"/>
    <tableColumn id="2" name="Data"/>
    <tableColumn id="3" name="Início"/>
    <tableColumn id="4" name="Fim"/>
    <tableColumn id="5" name="ID convidado"/>
    <tableColumn id="6" name="Identificação"/>
    <tableColumn id="7" name="Espaço"/>
    <tableColumn id="8" name="Serviço"/>
    <tableColumn id="9" name="Status"/>
    <tableColumn id="10" name="Clientes previstos"/>
    <tableColumn id="11" name="Valor de uso (R$)"/>
    <tableColumn id="12" name="Comissão salão (%)"/>
    <tableColumn id="13" name="Receita de serviços prevista (R$)"/>
    <tableColumn id="14" name="Duração (h)"/>
    <tableColumn id="15" name="Receita salão prevista (R$)"/>
    <tableColumn id="16" name="Observações"/>
    <tableColumn id="17" name="Conferência"/>
  </tableColumns>
</table>
</file>

<file path=xl/tables/table2.xml><?xml version="1.0" encoding="utf-8"?>
<table xmlns="http://schemas.openxmlformats.org/spreadsheetml/2006/main" id="2" name="TabelaProfissionais" displayName="TabelaProfissionais" ref="A4:H104" headerRowCount="1">
  <autoFilter ref="A4:H104"/>
  <tableColumns count="8">
    <tableColumn id="1" name="ID convidado"/>
    <tableColumn id="2" name="Identificação fictícia"/>
    <tableColumn id="3" name="Especialidade principal"/>
    <tableColumn id="4" name="Status do cadastro"/>
    <tableColumn id="5" name="Valor de uso sugerido (R$)"/>
    <tableColumn id="6" name="Comissão sugerida (%)"/>
    <tableColumn id="7" name="Observações"/>
    <tableColumn id="8" name="Agendas vinculadas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" customWidth="1" min="3" max="3"/>
    <col width="19" customWidth="1" min="4" max="4"/>
    <col width="15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30" customHeight="1">
      <c r="A1" s="1" t="inlineStr">
        <is>
          <t>Resumo da agenda de convidados</t>
        </is>
      </c>
    </row>
    <row r="2" ht="27" customHeight="1">
      <c r="A2" s="2" t="inlineStr">
        <is>
          <t>Indicadores calculados a partir da Agenda, do cadastro de Profissionais e das premissas editáveis.</t>
        </is>
      </c>
    </row>
    <row r="3" ht="28" customHeight="1">
      <c r="A3" s="3" t="inlineStr">
        <is>
          <t>Indicador</t>
        </is>
      </c>
      <c r="B3" s="3" t="inlineStr">
        <is>
          <t>Valor</t>
        </is>
      </c>
      <c r="D3" s="3" t="inlineStr">
        <is>
          <t>Status</t>
        </is>
      </c>
      <c r="E3" s="3" t="inlineStr">
        <is>
          <t>Quantidade</t>
        </is>
      </c>
    </row>
    <row r="4">
      <c r="A4" s="4" t="inlineStr">
        <is>
          <t>Data de referência</t>
        </is>
      </c>
      <c r="B4" s="26">
        <f>'Parâmetros'!$K$5</f>
        <v/>
      </c>
      <c r="D4" s="6">
        <f>'Parâmetros'!$A$5</f>
        <v/>
      </c>
      <c r="E4" s="7">
        <f>COUNTIF(Agenda!$I$5:$I$104,D4)</f>
        <v/>
      </c>
    </row>
    <row r="5">
      <c r="A5" s="8" t="inlineStr">
        <is>
          <t>Horizonte do resumo (dias)</t>
        </is>
      </c>
      <c r="B5" s="9">
        <f>'Parâmetros'!$K$6</f>
        <v/>
      </c>
      <c r="D5" s="10">
        <f>'Parâmetros'!$A$6</f>
        <v/>
      </c>
      <c r="E5" s="9">
        <f>COUNTIF(Agenda!$I$5:$I$104,D5)</f>
        <v/>
      </c>
    </row>
    <row r="6">
      <c r="A6" s="4" t="inlineStr">
        <is>
          <t>Agendas cadastradas</t>
        </is>
      </c>
      <c r="B6" s="7">
        <f>COUNTIF(Agenda!$A$5:$A$104,"&lt;&gt;")</f>
        <v/>
      </c>
      <c r="D6" s="6">
        <f>'Parâmetros'!$A$7</f>
        <v/>
      </c>
      <c r="E6" s="7">
        <f>COUNTIF(Agenda!$I$5:$I$104,D6)</f>
        <v/>
      </c>
    </row>
    <row r="7">
      <c r="A7" s="8" t="inlineStr">
        <is>
          <t>Confirmadas no horizonte</t>
        </is>
      </c>
      <c r="B7" s="9">
        <f>COUNTIFS(Agenda!$A$5:$A$104,"&lt;&gt;",Agenda!$B$5:$B$104,"&gt;="&amp;$B$4,Agenda!$B$5:$B$104,"&lt;="&amp;$B$4+$B$5,Agenda!$I$5:$I$104,"Confirmado")</f>
        <v/>
      </c>
      <c r="D7" s="10">
        <f>'Parâmetros'!$A$8</f>
        <v/>
      </c>
      <c r="E7" s="9">
        <f>COUNTIF(Agenda!$I$5:$I$104,D7)</f>
        <v/>
      </c>
    </row>
    <row r="8">
      <c r="A8" s="4" t="inlineStr">
        <is>
          <t>Planejadas no horizonte</t>
        </is>
      </c>
      <c r="B8" s="7">
        <f>COUNTIFS(Agenda!$A$5:$A$104,"&lt;&gt;",Agenda!$B$5:$B$104,"&gt;="&amp;$B$4,Agenda!$B$5:$B$104,"&lt;="&amp;$B$4+$B$5,Agenda!$I$5:$I$104,"Planejado")</f>
        <v/>
      </c>
    </row>
    <row r="9">
      <c r="A9" s="8" t="inlineStr">
        <is>
          <t>Horas confirmadas no horizonte</t>
        </is>
      </c>
      <c r="B9" s="11">
        <f>IFERROR(SUMIFS(Agenda!$N$5:$N$104,Agenda!$B$5:$B$104,"&gt;="&amp;$B$4,Agenda!$B$5:$B$104,"&lt;="&amp;$B$4+$B$5,Agenda!$I$5:$I$104,"Confirmado"),"")</f>
        <v/>
      </c>
    </row>
    <row r="10">
      <c r="A10" s="4" t="inlineStr">
        <is>
          <t>Clientes previstos confirmados</t>
        </is>
      </c>
      <c r="B10" s="7">
        <f>IFERROR(SUMIFS(Agenda!$J$5:$J$104,Agenda!$B$5:$B$104,"&gt;="&amp;$B$4,Agenda!$B$5:$B$104,"&lt;="&amp;$B$4+$B$5,Agenda!$I$5:$I$104,"Confirmado"),"")</f>
        <v/>
      </c>
    </row>
    <row r="11">
      <c r="A11" s="8" t="inlineStr">
        <is>
          <t>Receita salão prevista confirmada</t>
        </is>
      </c>
      <c r="B11" s="27">
        <f>IFERROR(SUMIFS(Agenda!$O$5:$O$104,Agenda!$B$5:$B$104,"&gt;="&amp;$B$4,Agenda!$B$5:$B$104,"&lt;="&amp;$B$4+$B$5,Agenda!$I$5:$I$104,"Confirmado"),"")</f>
        <v/>
      </c>
    </row>
    <row r="12">
      <c r="A12" s="4" t="inlineStr">
        <is>
          <t>Profissionais ativos</t>
        </is>
      </c>
      <c r="B12" s="7">
        <f>COUNTIF(Profissionais!$D$5:$D$104,"Ativo")</f>
        <v/>
      </c>
    </row>
    <row r="13">
      <c r="A13" s="8" t="inlineStr">
        <is>
          <t>Itens para conferência</t>
        </is>
      </c>
      <c r="B13" s="9">
        <f>COUNTIF(Agenda!$Q$5:$Q$104,"Conferir*")</f>
        <v/>
      </c>
    </row>
  </sheetData>
  <mergeCells count="1">
    <mergeCell ref="A1:N1"/>
  </mergeCells>
  <conditionalFormatting sqref="B13">
    <cfRule type="expression" priority="1" dxfId="0" stopIfTrue="1">
      <formula>$B$13&gt;0</formula>
    </cfRule>
  </conditionalFormatting>
  <conditionalFormatting sqref="B7:B12">
    <cfRule type="expression" priority="2" dxfId="1" stopIfTrue="0">
      <formula>B7&gt;0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10" customWidth="1" min="4" max="4"/>
    <col width="16" customWidth="1" min="5" max="5"/>
    <col width="23" customWidth="1" min="6" max="6"/>
    <col width="24" customWidth="1" min="7" max="7"/>
    <col width="25" customWidth="1" min="8" max="8"/>
    <col width="15" customWidth="1" min="9" max="9"/>
    <col width="17" customWidth="1" min="10" max="10"/>
    <col width="18" customWidth="1" min="11" max="11"/>
    <col width="20" customWidth="1" min="12" max="12"/>
    <col width="24" customWidth="1" min="13" max="13"/>
    <col width="13" customWidth="1" min="14" max="14"/>
    <col width="23" customWidth="1" min="15" max="15"/>
    <col width="36" customWidth="1" min="16" max="16"/>
    <col width="22" customWidth="1" min="17" max="17"/>
  </cols>
  <sheetData>
    <row r="1" ht="30" customHeight="1">
      <c r="A1" s="1" t="inlineStr">
        <is>
          <t>Agenda de profissionais convidados no salão</t>
        </is>
      </c>
    </row>
    <row r="2" ht="27" customHeight="1">
      <c r="A2" s="2" t="inlineStr">
        <is>
          <t>Registre períodos, espaços e valores previstos. Use zero quando não houver valor e confira os alertas indicados.</t>
        </is>
      </c>
    </row>
    <row r="3"/>
    <row r="4" ht="34" customHeight="1">
      <c r="A4" s="3" t="inlineStr">
        <is>
          <t>Código</t>
        </is>
      </c>
      <c r="B4" s="3" t="inlineStr">
        <is>
          <t>Data</t>
        </is>
      </c>
      <c r="C4" s="3" t="inlineStr">
        <is>
          <t>Início</t>
        </is>
      </c>
      <c r="D4" s="3" t="inlineStr">
        <is>
          <t>Fim</t>
        </is>
      </c>
      <c r="E4" s="3" t="inlineStr">
        <is>
          <t>ID convidado</t>
        </is>
      </c>
      <c r="F4" s="3" t="inlineStr">
        <is>
          <t>Identificação</t>
        </is>
      </c>
      <c r="G4" s="3" t="inlineStr">
        <is>
          <t>Espaço</t>
        </is>
      </c>
      <c r="H4" s="3" t="inlineStr">
        <is>
          <t>Serviço</t>
        </is>
      </c>
      <c r="I4" s="3" t="inlineStr">
        <is>
          <t>Status</t>
        </is>
      </c>
      <c r="J4" s="3" t="inlineStr">
        <is>
          <t>Clientes previstos</t>
        </is>
      </c>
      <c r="K4" s="3" t="inlineStr">
        <is>
          <t>Valor de uso (R$)</t>
        </is>
      </c>
      <c r="L4" s="3" t="inlineStr">
        <is>
          <t>Comissão salão (%)</t>
        </is>
      </c>
      <c r="M4" s="3" t="inlineStr">
        <is>
          <t>Receita de serviços prevista (R$)</t>
        </is>
      </c>
      <c r="N4" s="3" t="inlineStr">
        <is>
          <t>Duração (h)</t>
        </is>
      </c>
      <c r="O4" s="3" t="inlineStr">
        <is>
          <t>Receita salão prevista (R$)</t>
        </is>
      </c>
      <c r="P4" s="3" t="inlineStr">
        <is>
          <t>Observações</t>
        </is>
      </c>
      <c r="Q4" s="3" t="inlineStr">
        <is>
          <t>Conferência</t>
        </is>
      </c>
    </row>
    <row r="5">
      <c r="A5" s="13" t="inlineStr">
        <is>
          <t>AG-001</t>
        </is>
      </c>
      <c r="B5" s="28" t="n">
        <v>46276</v>
      </c>
      <c r="C5" s="29" t="n">
        <v>0.375</v>
      </c>
      <c r="D5" s="29" t="n">
        <v>0.5</v>
      </c>
      <c r="E5" s="13" t="inlineStr">
        <is>
          <t>PC-001</t>
        </is>
      </c>
      <c r="F5" s="10">
        <f>IF(E5="","",IFERROR(VLOOKUP(E5,'Profissionais'!$A$5:$D$104,2,FALSE),"Conferir cadastro"))</f>
        <v/>
      </c>
      <c r="G5" s="16" t="inlineStr">
        <is>
          <t>Cadeira 2</t>
        </is>
      </c>
      <c r="H5" s="16" t="inlineStr">
        <is>
          <t>Corte autoral</t>
        </is>
      </c>
      <c r="I5" s="13" t="inlineStr">
        <is>
          <t>Confirmado</t>
        </is>
      </c>
      <c r="J5" s="17" t="n">
        <v>5</v>
      </c>
      <c r="K5" s="30" t="n">
        <v>250</v>
      </c>
      <c r="L5" s="31" t="n">
        <v>0.15</v>
      </c>
      <c r="M5" s="30" t="n">
        <v>900</v>
      </c>
      <c r="N5" s="11">
        <f>IF(A5="","",IF(OR(C5="",D5="",D5&lt;=C5),"",IFERROR((D5-C5)*24,"")))</f>
        <v/>
      </c>
      <c r="O5" s="27">
        <f>IF(A5="","",IF(OR(K5="",L5="",M5=""),"",IFERROR(K5+(L5*M5),"")))</f>
        <v/>
      </c>
      <c r="P5" s="16" t="inlineStr">
        <is>
          <t>Preparar cadeira antes da abertura.</t>
        </is>
      </c>
      <c r="Q5" s="20">
        <f>IF(A5="","",IF(I5="Cancelado","Sem ação",IF(OR(B5="",C5="",D5="",E5="",G5="",H5="",I5="",J5=""),"Conferir campos",IF(D5&lt;=C5,"Conferir horário",IF(IFERROR(VLOOKUP(E5,'Profissionais'!$A$5:$D$104,4,FALSE),"")&lt;&gt;"Ativo","Conferir cadastro",IF(N5&gt;'Parâmetros'!$K$7,"Conferir duração",IF(J5&gt;'Parâmetros'!$K$8,"Conferir clientes",IF(AND(L5&lt;&gt;"",L5&gt;'Parâmetros'!$K$9),"Conferir comissão",IF(AND(B5&lt;'Parâmetros'!$K$5,OR(I5="Planejado",I5="Confirmado")),"Conferir data passada",IF(COUNTIFS($B$5:$B$104,B5,$G$5:$G$104,G5,$C$5:$C$104,"&lt;"&amp;D5,$D$5:$D$104,"&gt;"&amp;C5,$I$5:$I$104,"&lt;&gt;Cancelado")&gt;1,"Conferir conflito","OK"))))))))))</f>
        <v/>
      </c>
    </row>
    <row r="6">
      <c r="A6" s="13" t="inlineStr">
        <is>
          <t>AG-002</t>
        </is>
      </c>
      <c r="B6" s="28" t="n">
        <v>46278</v>
      </c>
      <c r="C6" s="29" t="n">
        <v>0.4166666666666667</v>
      </c>
      <c r="D6" s="29" t="n">
        <v>0.5833333333333334</v>
      </c>
      <c r="E6" s="13" t="inlineStr">
        <is>
          <t>PC-002</t>
        </is>
      </c>
      <c r="F6" s="6">
        <f>IF(E6="","",IFERROR(VLOOKUP(E6,'Profissionais'!$A$5:$D$104,2,FALSE),"Conferir cadastro"))</f>
        <v/>
      </c>
      <c r="G6" s="16" t="inlineStr">
        <is>
          <t>Cadeira 1</t>
        </is>
      </c>
      <c r="H6" s="16" t="inlineStr">
        <is>
          <t>Coloração artística</t>
        </is>
      </c>
      <c r="I6" s="13" t="inlineStr">
        <is>
          <t>Confirmado</t>
        </is>
      </c>
      <c r="J6" s="17" t="n">
        <v>4</v>
      </c>
      <c r="K6" s="30" t="n">
        <v>320</v>
      </c>
      <c r="L6" s="31" t="n">
        <v>0.18</v>
      </c>
      <c r="M6" s="30" t="n">
        <v>1200</v>
      </c>
      <c r="N6" s="21">
        <f>IF(A6="","",IF(OR(C6="",D6="",D6&lt;=C6),"",IFERROR((D6-C6)*24,"")))</f>
        <v/>
      </c>
      <c r="O6" s="32">
        <f>IF(A6="","",IF(OR(K6="",L6="",M6=""),"",IFERROR(K6+(L6*M6),"")))</f>
        <v/>
      </c>
      <c r="P6" s="16" t="inlineStr">
        <is>
          <t>Reservar bancada de apoio.</t>
        </is>
      </c>
      <c r="Q6" s="23">
        <f>IF(A6="","",IF(I6="Cancelado","Sem ação",IF(OR(B6="",C6="",D6="",E6="",G6="",H6="",I6="",J6=""),"Conferir campos",IF(D6&lt;=C6,"Conferir horário",IF(IFERROR(VLOOKUP(E6,'Profissionais'!$A$5:$D$104,4,FALSE),"")&lt;&gt;"Ativo","Conferir cadastro",IF(N6&gt;'Parâmetros'!$K$7,"Conferir duração",IF(J6&gt;'Parâmetros'!$K$8,"Conferir clientes",IF(AND(L6&lt;&gt;"",L6&gt;'Parâmetros'!$K$9),"Conferir comissão",IF(AND(B6&lt;'Parâmetros'!$K$5,OR(I6="Planejado",I6="Confirmado")),"Conferir data passada",IF(COUNTIFS($B$5:$B$104,B6,$G$5:$G$104,G6,$C$5:$C$104,"&lt;"&amp;D6,$D$5:$D$104,"&gt;"&amp;C6,$I$5:$I$104,"&lt;&gt;Cancelado")&gt;1,"Conferir conflito","OK"))))))))))</f>
        <v/>
      </c>
    </row>
    <row r="7">
      <c r="A7" s="13" t="inlineStr">
        <is>
          <t>AG-003</t>
        </is>
      </c>
      <c r="B7" s="28" t="n">
        <v>46278</v>
      </c>
      <c r="C7" s="29" t="n">
        <v>0.5416666666666666</v>
      </c>
      <c r="D7" s="29" t="n">
        <v>0.6666666666666666</v>
      </c>
      <c r="E7" s="13" t="inlineStr">
        <is>
          <t>PC-003</t>
        </is>
      </c>
      <c r="F7" s="10">
        <f>IF(E7="","",IFERROR(VLOOKUP(E7,'Profissionais'!$A$5:$D$104,2,FALSE),"Conferir cadastro"))</f>
        <v/>
      </c>
      <c r="G7" s="16" t="inlineStr">
        <is>
          <t>Cadeira 1</t>
        </is>
      </c>
      <c r="H7" s="16" t="inlineStr">
        <is>
          <t>Penteado</t>
        </is>
      </c>
      <c r="I7" s="13" t="inlineStr">
        <is>
          <t>Confirmado</t>
        </is>
      </c>
      <c r="J7" s="17" t="n">
        <v>6</v>
      </c>
      <c r="K7" s="30" t="n">
        <v>220</v>
      </c>
      <c r="L7" s="31" t="n">
        <v>0.12</v>
      </c>
      <c r="M7" s="30" t="n">
        <v>960</v>
      </c>
      <c r="N7" s="11">
        <f>IF(A7="","",IF(OR(C7="",D7="",D7&lt;=C7),"",IFERROR((D7-C7)*24,"")))</f>
        <v/>
      </c>
      <c r="O7" s="27">
        <f>IF(A7="","",IF(OR(K7="",L7="",M7=""),"",IFERROR(K7+(L7*M7),"")))</f>
        <v/>
      </c>
      <c r="P7" s="16" t="inlineStr">
        <is>
          <t>Conferir sobreposição de espaço.</t>
        </is>
      </c>
      <c r="Q7" s="20">
        <f>IF(A7="","",IF(I7="Cancelado","Sem ação",IF(OR(B7="",C7="",D7="",E7="",G7="",H7="",I7="",J7=""),"Conferir campos",IF(D7&lt;=C7,"Conferir horário",IF(IFERROR(VLOOKUP(E7,'Profissionais'!$A$5:$D$104,4,FALSE),"")&lt;&gt;"Ativo","Conferir cadastro",IF(N7&gt;'Parâmetros'!$K$7,"Conferir duração",IF(J7&gt;'Parâmetros'!$K$8,"Conferir clientes",IF(AND(L7&lt;&gt;"",L7&gt;'Parâmetros'!$K$9),"Conferir comissão",IF(AND(B7&lt;'Parâmetros'!$K$5,OR(I7="Planejado",I7="Confirmado")),"Conferir data passada",IF(COUNTIFS($B$5:$B$104,B7,$G$5:$G$104,G7,$C$5:$C$104,"&lt;"&amp;D7,$D$5:$D$104,"&gt;"&amp;C7,$I$5:$I$104,"&lt;&gt;Cancelado")&gt;1,"Conferir conflito","OK"))))))))))</f>
        <v/>
      </c>
    </row>
    <row r="8">
      <c r="A8" s="13" t="inlineStr">
        <is>
          <t>AG-004</t>
        </is>
      </c>
      <c r="B8" s="28" t="n">
        <v>46280</v>
      </c>
      <c r="C8" s="29" t="n">
        <v>0.375</v>
      </c>
      <c r="D8" s="29" t="n">
        <v>0.5416666666666666</v>
      </c>
      <c r="E8" s="13" t="inlineStr">
        <is>
          <t>PC-005</t>
        </is>
      </c>
      <c r="F8" s="6">
        <f>IF(E8="","",IFERROR(VLOOKUP(E8,'Profissionais'!$A$5:$D$104,2,FALSE),"Conferir cadastro"))</f>
        <v/>
      </c>
      <c r="G8" s="16" t="inlineStr">
        <is>
          <t>Estação de manicure</t>
        </is>
      </c>
      <c r="H8" s="16" t="inlineStr">
        <is>
          <t>Manicure artística</t>
        </is>
      </c>
      <c r="I8" s="13" t="inlineStr">
        <is>
          <t>Confirmado</t>
        </is>
      </c>
      <c r="J8" s="17" t="n">
        <v>7</v>
      </c>
      <c r="K8" s="30" t="n">
        <v>180</v>
      </c>
      <c r="L8" s="31" t="n">
        <v>0.1</v>
      </c>
      <c r="M8" s="30" t="n">
        <v>840</v>
      </c>
      <c r="N8" s="21">
        <f>IF(A8="","",IF(OR(C8="",D8="",D8&lt;=C8),"",IFERROR((D8-C8)*24,"")))</f>
        <v/>
      </c>
      <c r="O8" s="32">
        <f>IF(A8="","",IF(OR(K8="",L8="",M8=""),"",IFERROR(K8+(L8*M8),"")))</f>
        <v/>
      </c>
      <c r="P8" s="16" t="inlineStr">
        <is>
          <t>Manter mesa livre para materiais.</t>
        </is>
      </c>
      <c r="Q8" s="23">
        <f>IF(A8="","",IF(I8="Cancelado","Sem ação",IF(OR(B8="",C8="",D8="",E8="",G8="",H8="",I8="",J8=""),"Conferir campos",IF(D8&lt;=C8,"Conferir horário",IF(IFERROR(VLOOKUP(E8,'Profissionais'!$A$5:$D$104,4,FALSE),"")&lt;&gt;"Ativo","Conferir cadastro",IF(N8&gt;'Parâmetros'!$K$7,"Conferir duração",IF(J8&gt;'Parâmetros'!$K$8,"Conferir clientes",IF(AND(L8&lt;&gt;"",L8&gt;'Parâmetros'!$K$9),"Conferir comissão",IF(AND(B8&lt;'Parâmetros'!$K$5,OR(I8="Planejado",I8="Confirmado")),"Conferir data passada",IF(COUNTIFS($B$5:$B$104,B8,$G$5:$G$104,G8,$C$5:$C$104,"&lt;"&amp;D8,$D$5:$D$104,"&gt;"&amp;C8,$I$5:$I$104,"&lt;&gt;Cancelado")&gt;1,"Conferir conflito","OK"))))))))))</f>
        <v/>
      </c>
    </row>
    <row r="9">
      <c r="A9" s="13" t="inlineStr">
        <is>
          <t>AG-005</t>
        </is>
      </c>
      <c r="B9" s="28" t="n">
        <v>46283</v>
      </c>
      <c r="C9" s="29" t="n">
        <v>0.5833333333333334</v>
      </c>
      <c r="D9" s="29" t="n">
        <v>0.75</v>
      </c>
      <c r="E9" s="13" t="inlineStr">
        <is>
          <t>PC-004</t>
        </is>
      </c>
      <c r="F9" s="10">
        <f>IF(E9="","",IFERROR(VLOOKUP(E9,'Profissionais'!$A$5:$D$104,2,FALSE),"Conferir cadastro"))</f>
        <v/>
      </c>
      <c r="G9" s="16" t="inlineStr">
        <is>
          <t>Estação de maquiagem</t>
        </is>
      </c>
      <c r="H9" s="16" t="inlineStr">
        <is>
          <t>Maquiagem social</t>
        </is>
      </c>
      <c r="I9" s="13" t="inlineStr">
        <is>
          <t>Planejado</t>
        </is>
      </c>
      <c r="J9" s="17" t="n">
        <v>5</v>
      </c>
      <c r="K9" s="30" t="n">
        <v>200</v>
      </c>
      <c r="L9" s="31" t="n">
        <v>0.15</v>
      </c>
      <c r="M9" s="30" t="n">
        <v>1000</v>
      </c>
      <c r="N9" s="11">
        <f>IF(A9="","",IF(OR(C9="",D9="",D9&lt;=C9),"",IFERROR((D9-C9)*24,"")))</f>
        <v/>
      </c>
      <c r="O9" s="27">
        <f>IF(A9="","",IF(OR(K9="",L9="",M9=""),"",IFERROR(K9+(L9*M9),"")))</f>
        <v/>
      </c>
      <c r="P9" s="16" t="inlineStr">
        <is>
          <t>Confirmar disposição dos espelhos.</t>
        </is>
      </c>
      <c r="Q9" s="20">
        <f>IF(A9="","",IF(I9="Cancelado","Sem ação",IF(OR(B9="",C9="",D9="",E9="",G9="",H9="",I9="",J9=""),"Conferir campos",IF(D9&lt;=C9,"Conferir horário",IF(IFERROR(VLOOKUP(E9,'Profissionais'!$A$5:$D$104,4,FALSE),"")&lt;&gt;"Ativo","Conferir cadastro",IF(N9&gt;'Parâmetros'!$K$7,"Conferir duração",IF(J9&gt;'Parâmetros'!$K$8,"Conferir clientes",IF(AND(L9&lt;&gt;"",L9&gt;'Parâmetros'!$K$9),"Conferir comissão",IF(AND(B9&lt;'Parâmetros'!$K$5,OR(I9="Planejado",I9="Confirmado")),"Conferir data passada",IF(COUNTIFS($B$5:$B$104,B9,$G$5:$G$104,G9,$C$5:$C$104,"&lt;"&amp;D9,$D$5:$D$104,"&gt;"&amp;C9,$I$5:$I$104,"&lt;&gt;Cancelado")&gt;1,"Conferir conflito","OK"))))))))))</f>
        <v/>
      </c>
    </row>
    <row r="10">
      <c r="A10" s="13" t="inlineStr">
        <is>
          <t>AG-006</t>
        </is>
      </c>
      <c r="B10" s="28" t="n">
        <v>46286</v>
      </c>
      <c r="C10" s="29" t="n">
        <v>0.4166666666666667</v>
      </c>
      <c r="D10" s="29" t="n">
        <v>0.7083333333333334</v>
      </c>
      <c r="E10" s="13" t="inlineStr">
        <is>
          <t>PC-001</t>
        </is>
      </c>
      <c r="F10" s="6">
        <f>IF(E10="","",IFERROR(VLOOKUP(E10,'Profissionais'!$A$5:$D$104,2,FALSE),"Conferir cadastro"))</f>
        <v/>
      </c>
      <c r="G10" s="16" t="inlineStr">
        <is>
          <t>Cadeira 2</t>
        </is>
      </c>
      <c r="H10" s="16" t="inlineStr">
        <is>
          <t>Corte autoral</t>
        </is>
      </c>
      <c r="I10" s="13" t="inlineStr">
        <is>
          <t>Confirmado</t>
        </is>
      </c>
      <c r="J10" s="17" t="n">
        <v>9</v>
      </c>
      <c r="K10" s="30" t="n">
        <v>300</v>
      </c>
      <c r="L10" s="31" t="n">
        <v>0.15</v>
      </c>
      <c r="M10" s="30" t="n">
        <v>1620</v>
      </c>
      <c r="N10" s="21">
        <f>IF(A10="","",IF(OR(C10="",D10="",D10&lt;=C10),"",IFERROR((D10-C10)*24,"")))</f>
        <v/>
      </c>
      <c r="O10" s="32">
        <f>IF(A10="","",IF(OR(K10="",L10="",M10=""),"",IFERROR(K10+(L10*M10),"")))</f>
        <v/>
      </c>
      <c r="P10" s="16" t="inlineStr">
        <is>
          <t>Prever intervalo no período.</t>
        </is>
      </c>
      <c r="Q10" s="23">
        <f>IF(A10="","",IF(I10="Cancelado","Sem ação",IF(OR(B10="",C10="",D10="",E10="",G10="",H10="",I10="",J10=""),"Conferir campos",IF(D10&lt;=C10,"Conferir horário",IF(IFERROR(VLOOKUP(E10,'Profissionais'!$A$5:$D$104,4,FALSE),"")&lt;&gt;"Ativo","Conferir cadastro",IF(N10&gt;'Parâmetros'!$K$7,"Conferir duração",IF(J10&gt;'Parâmetros'!$K$8,"Conferir clientes",IF(AND(L10&lt;&gt;"",L10&gt;'Parâmetros'!$K$9),"Conferir comissão",IF(AND(B10&lt;'Parâmetros'!$K$5,OR(I10="Planejado",I10="Confirmado")),"Conferir data passada",IF(COUNTIFS($B$5:$B$104,B10,$G$5:$G$104,G10,$C$5:$C$104,"&lt;"&amp;D10,$D$5:$D$104,"&gt;"&amp;C10,$I$5:$I$104,"&lt;&gt;Cancelado")&gt;1,"Conferir conflito","OK"))))))))))</f>
        <v/>
      </c>
    </row>
    <row r="11">
      <c r="A11" s="13" t="inlineStr">
        <is>
          <t>AG-007</t>
        </is>
      </c>
      <c r="B11" s="28" t="n">
        <v>46289</v>
      </c>
      <c r="C11" s="29" t="n">
        <v>0.375</v>
      </c>
      <c r="D11" s="29" t="n">
        <v>0.5</v>
      </c>
      <c r="E11" s="13" t="inlineStr">
        <is>
          <t>PC-007</t>
        </is>
      </c>
      <c r="F11" s="10">
        <f>IF(E11="","",IFERROR(VLOOKUP(E11,'Profissionais'!$A$5:$D$104,2,FALSE),"Conferir cadastro"))</f>
        <v/>
      </c>
      <c r="G11" s="16" t="inlineStr">
        <is>
          <t>Espaço multiuso</t>
        </is>
      </c>
      <c r="H11" s="16" t="inlineStr">
        <is>
          <t>Consultoria de imagem</t>
        </is>
      </c>
      <c r="I11" s="13" t="inlineStr">
        <is>
          <t>Planejado</t>
        </is>
      </c>
      <c r="J11" s="17" t="n">
        <v>3</v>
      </c>
      <c r="K11" s="30" t="n">
        <v>280</v>
      </c>
      <c r="L11" s="31" t="n">
        <v>0.2</v>
      </c>
      <c r="M11" s="30" t="n">
        <v>750</v>
      </c>
      <c r="N11" s="11">
        <f>IF(A11="","",IF(OR(C11="",D11="",D11&lt;=C11),"",IFERROR((D11-C11)*24,"")))</f>
        <v/>
      </c>
      <c r="O11" s="27">
        <f>IF(A11="","",IF(OR(K11="",L11="",M11=""),"",IFERROR(K11+(L11*M11),"")))</f>
        <v/>
      </c>
      <c r="P11" s="16" t="inlineStr">
        <is>
          <t>Organizar assentos para conversa.</t>
        </is>
      </c>
      <c r="Q11" s="20">
        <f>IF(A11="","",IF(I11="Cancelado","Sem ação",IF(OR(B11="",C11="",D11="",E11="",G11="",H11="",I11="",J11=""),"Conferir campos",IF(D11&lt;=C11,"Conferir horário",IF(IFERROR(VLOOKUP(E11,'Profissionais'!$A$5:$D$104,4,FALSE),"")&lt;&gt;"Ativo","Conferir cadastro",IF(N11&gt;'Parâmetros'!$K$7,"Conferir duração",IF(J11&gt;'Parâmetros'!$K$8,"Conferir clientes",IF(AND(L11&lt;&gt;"",L11&gt;'Parâmetros'!$K$9),"Conferir comissão",IF(AND(B11&lt;'Parâmetros'!$K$5,OR(I11="Planejado",I11="Confirmado")),"Conferir data passada",IF(COUNTIFS($B$5:$B$104,B11,$G$5:$G$104,G11,$C$5:$C$104,"&lt;"&amp;D11,$D$5:$D$104,"&gt;"&amp;C11,$I$5:$I$104,"&lt;&gt;Cancelado")&gt;1,"Conferir conflito","OK"))))))))))</f>
        <v/>
      </c>
    </row>
    <row r="12">
      <c r="A12" s="13" t="inlineStr">
        <is>
          <t>AG-008</t>
        </is>
      </c>
      <c r="B12" s="28" t="n">
        <v>46294</v>
      </c>
      <c r="C12" s="29" t="n">
        <v>0.4583333333333333</v>
      </c>
      <c r="D12" s="29" t="n">
        <v>0.625</v>
      </c>
      <c r="E12" s="13" t="inlineStr">
        <is>
          <t>PC-003</t>
        </is>
      </c>
      <c r="F12" s="6">
        <f>IF(E12="","",IFERROR(VLOOKUP(E12,'Profissionais'!$A$5:$D$104,2,FALSE),"Conferir cadastro"))</f>
        <v/>
      </c>
      <c r="G12" s="16" t="inlineStr">
        <is>
          <t>Espaço multiuso</t>
        </is>
      </c>
      <c r="H12" s="16" t="inlineStr">
        <is>
          <t>Penteado</t>
        </is>
      </c>
      <c r="I12" s="13" t="inlineStr">
        <is>
          <t>Confirmado</t>
        </is>
      </c>
      <c r="J12" s="17" t="n">
        <v>6</v>
      </c>
      <c r="K12" s="30" t="n">
        <v>220</v>
      </c>
      <c r="L12" s="31" t="n">
        <v>0.12</v>
      </c>
      <c r="M12" s="30" t="n">
        <v>1080</v>
      </c>
      <c r="N12" s="21">
        <f>IF(A12="","",IF(OR(C12="",D12="",D12&lt;=C12),"",IFERROR((D12-C12)*24,"")))</f>
        <v/>
      </c>
      <c r="O12" s="32">
        <f>IF(A12="","",IF(OR(K12="",L12="",M12=""),"",IFERROR(K12+(L12*M12),"")))</f>
        <v/>
      </c>
      <c r="P12" s="16" t="inlineStr">
        <is>
          <t>Montagem simples antes do início.</t>
        </is>
      </c>
      <c r="Q12" s="23">
        <f>IF(A12="","",IF(I12="Cancelado","Sem ação",IF(OR(B12="",C12="",D12="",E12="",G12="",H12="",I12="",J12=""),"Conferir campos",IF(D12&lt;=C12,"Conferir horário",IF(IFERROR(VLOOKUP(E12,'Profissionais'!$A$5:$D$104,4,FALSE),"")&lt;&gt;"Ativo","Conferir cadastro",IF(N12&gt;'Parâmetros'!$K$7,"Conferir duração",IF(J12&gt;'Parâmetros'!$K$8,"Conferir clientes",IF(AND(L12&lt;&gt;"",L12&gt;'Parâmetros'!$K$9),"Conferir comissão",IF(AND(B12&lt;'Parâmetros'!$K$5,OR(I12="Planejado",I12="Confirmado")),"Conferir data passada",IF(COUNTIFS($B$5:$B$104,B12,$G$5:$G$104,G12,$C$5:$C$104,"&lt;"&amp;D12,$D$5:$D$104,"&gt;"&amp;C12,$I$5:$I$104,"&lt;&gt;Cancelado")&gt;1,"Conferir conflito","OK"))))))))))</f>
        <v/>
      </c>
    </row>
    <row r="13">
      <c r="A13" s="13" t="inlineStr">
        <is>
          <t>AG-009</t>
        </is>
      </c>
      <c r="B13" s="28" t="n">
        <v>46271</v>
      </c>
      <c r="C13" s="29" t="n">
        <v>0.375</v>
      </c>
      <c r="D13" s="29" t="n">
        <v>0.5</v>
      </c>
      <c r="E13" s="13" t="inlineStr">
        <is>
          <t>PC-004</t>
        </is>
      </c>
      <c r="F13" s="10">
        <f>IF(E13="","",IFERROR(VLOOKUP(E13,'Profissionais'!$A$5:$D$104,2,FALSE),"Conferir cadastro"))</f>
        <v/>
      </c>
      <c r="G13" s="16" t="inlineStr">
        <is>
          <t>Estação de maquiagem</t>
        </is>
      </c>
      <c r="H13" s="16" t="inlineStr">
        <is>
          <t>Maquiagem social</t>
        </is>
      </c>
      <c r="I13" s="13" t="inlineStr">
        <is>
          <t>Concluído</t>
        </is>
      </c>
      <c r="J13" s="17" t="n">
        <v>4</v>
      </c>
      <c r="K13" s="30" t="n">
        <v>200</v>
      </c>
      <c r="L13" s="31" t="n">
        <v>0.15</v>
      </c>
      <c r="M13" s="30" t="n">
        <v>800</v>
      </c>
      <c r="N13" s="11">
        <f>IF(A13="","",IF(OR(C13="",D13="",D13&lt;=C13),"",IFERROR((D13-C13)*24,"")))</f>
        <v/>
      </c>
      <c r="O13" s="27">
        <f>IF(A13="","",IF(OR(K13="",L13="",M13=""),"",IFERROR(K13+(L13*M13),"")))</f>
        <v/>
      </c>
      <c r="P13" s="16" t="inlineStr">
        <is>
          <t>Registro histórico fictício.</t>
        </is>
      </c>
      <c r="Q13" s="20">
        <f>IF(A13="","",IF(I13="Cancelado","Sem ação",IF(OR(B13="",C13="",D13="",E13="",G13="",H13="",I13="",J13=""),"Conferir campos",IF(D13&lt;=C13,"Conferir horário",IF(IFERROR(VLOOKUP(E13,'Profissionais'!$A$5:$D$104,4,FALSE),"")&lt;&gt;"Ativo","Conferir cadastro",IF(N13&gt;'Parâmetros'!$K$7,"Conferir duração",IF(J13&gt;'Parâmetros'!$K$8,"Conferir clientes",IF(AND(L13&lt;&gt;"",L13&gt;'Parâmetros'!$K$9),"Conferir comissão",IF(AND(B13&lt;'Parâmetros'!$K$5,OR(I13="Planejado",I13="Confirmado")),"Conferir data passada",IF(COUNTIFS($B$5:$B$104,B13,$G$5:$G$104,G13,$C$5:$C$104,"&lt;"&amp;D13,$D$5:$D$104,"&gt;"&amp;C13,$I$5:$I$104,"&lt;&gt;Cancelado")&gt;1,"Conferir conflito","OK"))))))))))</f>
        <v/>
      </c>
    </row>
    <row r="14">
      <c r="A14" s="13" t="inlineStr">
        <is>
          <t>AG-010</t>
        </is>
      </c>
      <c r="B14" s="28" t="n">
        <v>46299</v>
      </c>
      <c r="C14" s="29" t="n">
        <v>0.5416666666666666</v>
      </c>
      <c r="D14" s="29" t="n">
        <v>0.7083333333333334</v>
      </c>
      <c r="E14" s="13" t="inlineStr">
        <is>
          <t>PC-005</t>
        </is>
      </c>
      <c r="F14" s="6">
        <f>IF(E14="","",IFERROR(VLOOKUP(E14,'Profissionais'!$A$5:$D$104,2,FALSE),"Conferir cadastro"))</f>
        <v/>
      </c>
      <c r="G14" s="16" t="inlineStr">
        <is>
          <t>Estação de manicure</t>
        </is>
      </c>
      <c r="H14" s="16" t="inlineStr">
        <is>
          <t>Manicure artística</t>
        </is>
      </c>
      <c r="I14" s="13" t="inlineStr">
        <is>
          <t>Cancelado</t>
        </is>
      </c>
      <c r="J14" s="17" t="n">
        <v>0</v>
      </c>
      <c r="K14" s="30" t="n">
        <v>0</v>
      </c>
      <c r="L14" s="31" t="n">
        <v>0</v>
      </c>
      <c r="M14" s="30" t="n">
        <v>0</v>
      </c>
      <c r="N14" s="21">
        <f>IF(A14="","",IF(OR(C14="",D14="",D14&lt;=C14),"",IFERROR((D14-C14)*24,"")))</f>
        <v/>
      </c>
      <c r="O14" s="32">
        <f>IF(A14="","",IF(OR(K14="",L14="",M14=""),"",IFERROR(K14+(L14*M14),"")))</f>
        <v/>
      </c>
      <c r="P14" s="16" t="inlineStr">
        <is>
          <t>Período liberado para novo planejamento.</t>
        </is>
      </c>
      <c r="Q14" s="23">
        <f>IF(A14="","",IF(I14="Cancelado","Sem ação",IF(OR(B14="",C14="",D14="",E14="",G14="",H14="",I14="",J14=""),"Conferir campos",IF(D14&lt;=C14,"Conferir horário",IF(IFERROR(VLOOKUP(E14,'Profissionais'!$A$5:$D$104,4,FALSE),"")&lt;&gt;"Ativo","Conferir cadastro",IF(N14&gt;'Parâmetros'!$K$7,"Conferir duração",IF(J14&gt;'Parâmetros'!$K$8,"Conferir clientes",IF(AND(L14&lt;&gt;"",L14&gt;'Parâmetros'!$K$9),"Conferir comissão",IF(AND(B14&lt;'Parâmetros'!$K$5,OR(I14="Planejado",I14="Confirmado")),"Conferir data passada",IF(COUNTIFS($B$5:$B$104,B14,$G$5:$G$104,G14,$C$5:$C$104,"&lt;"&amp;D14,$D$5:$D$104,"&gt;"&amp;C14,$I$5:$I$104,"&lt;&gt;Cancelado")&gt;1,"Conferir conflito","OK"))))))))))</f>
        <v/>
      </c>
    </row>
    <row r="15">
      <c r="A15" s="13" t="n"/>
      <c r="B15" s="28" t="n"/>
      <c r="C15" s="29" t="n"/>
      <c r="D15" s="29" t="n"/>
      <c r="E15" s="13" t="n"/>
      <c r="F15" s="10">
        <f>IF(E15="","",IFERROR(VLOOKUP(E15,'Profissionais'!$A$5:$D$104,2,FALSE),"Conferir cadastro"))</f>
        <v/>
      </c>
      <c r="G15" s="16" t="n"/>
      <c r="H15" s="16" t="n"/>
      <c r="I15" s="13" t="n"/>
      <c r="J15" s="17" t="n"/>
      <c r="K15" s="30" t="n"/>
      <c r="L15" s="31" t="n"/>
      <c r="M15" s="30" t="n"/>
      <c r="N15" s="11">
        <f>IF(A15="","",IF(OR(C15="",D15="",D15&lt;=C15),"",IFERROR((D15-C15)*24,"")))</f>
        <v/>
      </c>
      <c r="O15" s="27">
        <f>IF(A15="","",IF(OR(K15="",L15="",M15=""),"",IFERROR(K15+(L15*M15),"")))</f>
        <v/>
      </c>
      <c r="P15" s="16" t="n"/>
      <c r="Q15" s="20">
        <f>IF(A15="","",IF(I15="Cancelado","Sem ação",IF(OR(B15="",C15="",D15="",E15="",G15="",H15="",I15="",J15=""),"Conferir campos",IF(D15&lt;=C15,"Conferir horário",IF(IFERROR(VLOOKUP(E15,'Profissionais'!$A$5:$D$104,4,FALSE),"")&lt;&gt;"Ativo","Conferir cadastro",IF(N15&gt;'Parâmetros'!$K$7,"Conferir duração",IF(J15&gt;'Parâmetros'!$K$8,"Conferir clientes",IF(AND(L15&lt;&gt;"",L15&gt;'Parâmetros'!$K$9),"Conferir comissão",IF(AND(B15&lt;'Parâmetros'!$K$5,OR(I15="Planejado",I15="Confirmado")),"Conferir data passada",IF(COUNTIFS($B$5:$B$104,B15,$G$5:$G$104,G15,$C$5:$C$104,"&lt;"&amp;D15,$D$5:$D$104,"&gt;"&amp;C15,$I$5:$I$104,"&lt;&gt;Cancelado")&gt;1,"Conferir conflito","OK"))))))))))</f>
        <v/>
      </c>
    </row>
    <row r="16">
      <c r="A16" s="13" t="n"/>
      <c r="B16" s="28" t="n"/>
      <c r="C16" s="29" t="n"/>
      <c r="D16" s="29" t="n"/>
      <c r="E16" s="13" t="n"/>
      <c r="F16" s="6">
        <f>IF(E16="","",IFERROR(VLOOKUP(E16,'Profissionais'!$A$5:$D$104,2,FALSE),"Conferir cadastro"))</f>
        <v/>
      </c>
      <c r="G16" s="16" t="n"/>
      <c r="H16" s="16" t="n"/>
      <c r="I16" s="13" t="n"/>
      <c r="J16" s="17" t="n"/>
      <c r="K16" s="30" t="n"/>
      <c r="L16" s="31" t="n"/>
      <c r="M16" s="30" t="n"/>
      <c r="N16" s="21">
        <f>IF(A16="","",IF(OR(C16="",D16="",D16&lt;=C16),"",IFERROR((D16-C16)*24,"")))</f>
        <v/>
      </c>
      <c r="O16" s="32">
        <f>IF(A16="","",IF(OR(K16="",L16="",M16=""),"",IFERROR(K16+(L16*M16),"")))</f>
        <v/>
      </c>
      <c r="P16" s="16" t="n"/>
      <c r="Q16" s="23">
        <f>IF(A16="","",IF(I16="Cancelado","Sem ação",IF(OR(B16="",C16="",D16="",E16="",G16="",H16="",I16="",J16=""),"Conferir campos",IF(D16&lt;=C16,"Conferir horário",IF(IFERROR(VLOOKUP(E16,'Profissionais'!$A$5:$D$104,4,FALSE),"")&lt;&gt;"Ativo","Conferir cadastro",IF(N16&gt;'Parâmetros'!$K$7,"Conferir duração",IF(J16&gt;'Parâmetros'!$K$8,"Conferir clientes",IF(AND(L16&lt;&gt;"",L16&gt;'Parâmetros'!$K$9),"Conferir comissão",IF(AND(B16&lt;'Parâmetros'!$K$5,OR(I16="Planejado",I16="Confirmado")),"Conferir data passada",IF(COUNTIFS($B$5:$B$104,B16,$G$5:$G$104,G16,$C$5:$C$104,"&lt;"&amp;D16,$D$5:$D$104,"&gt;"&amp;C16,$I$5:$I$104,"&lt;&gt;Cancelado")&gt;1,"Conferir conflito","OK"))))))))))</f>
        <v/>
      </c>
    </row>
    <row r="17">
      <c r="A17" s="13" t="n"/>
      <c r="B17" s="28" t="n"/>
      <c r="C17" s="29" t="n"/>
      <c r="D17" s="29" t="n"/>
      <c r="E17" s="13" t="n"/>
      <c r="F17" s="10">
        <f>IF(E17="","",IFERROR(VLOOKUP(E17,'Profissionais'!$A$5:$D$104,2,FALSE),"Conferir cadastro"))</f>
        <v/>
      </c>
      <c r="G17" s="16" t="n"/>
      <c r="H17" s="16" t="n"/>
      <c r="I17" s="13" t="n"/>
      <c r="J17" s="17" t="n"/>
      <c r="K17" s="30" t="n"/>
      <c r="L17" s="31" t="n"/>
      <c r="M17" s="30" t="n"/>
      <c r="N17" s="11">
        <f>IF(A17="","",IF(OR(C17="",D17="",D17&lt;=C17),"",IFERROR((D17-C17)*24,"")))</f>
        <v/>
      </c>
      <c r="O17" s="27">
        <f>IF(A17="","",IF(OR(K17="",L17="",M17=""),"",IFERROR(K17+(L17*M17),"")))</f>
        <v/>
      </c>
      <c r="P17" s="16" t="n"/>
      <c r="Q17" s="20">
        <f>IF(A17="","",IF(I17="Cancelado","Sem ação",IF(OR(B17="",C17="",D17="",E17="",G17="",H17="",I17="",J17=""),"Conferir campos",IF(D17&lt;=C17,"Conferir horário",IF(IFERROR(VLOOKUP(E17,'Profissionais'!$A$5:$D$104,4,FALSE),"")&lt;&gt;"Ativo","Conferir cadastro",IF(N17&gt;'Parâmetros'!$K$7,"Conferir duração",IF(J17&gt;'Parâmetros'!$K$8,"Conferir clientes",IF(AND(L17&lt;&gt;"",L17&gt;'Parâmetros'!$K$9),"Conferir comissão",IF(AND(B17&lt;'Parâmetros'!$K$5,OR(I17="Planejado",I17="Confirmado")),"Conferir data passada",IF(COUNTIFS($B$5:$B$104,B17,$G$5:$G$104,G17,$C$5:$C$104,"&lt;"&amp;D17,$D$5:$D$104,"&gt;"&amp;C17,$I$5:$I$104,"&lt;&gt;Cancelado")&gt;1,"Conferir conflito","OK"))))))))))</f>
        <v/>
      </c>
    </row>
    <row r="18">
      <c r="A18" s="13" t="n"/>
      <c r="B18" s="28" t="n"/>
      <c r="C18" s="29" t="n"/>
      <c r="D18" s="29" t="n"/>
      <c r="E18" s="13" t="n"/>
      <c r="F18" s="6">
        <f>IF(E18="","",IFERROR(VLOOKUP(E18,'Profissionais'!$A$5:$D$104,2,FALSE),"Conferir cadastro"))</f>
        <v/>
      </c>
      <c r="G18" s="16" t="n"/>
      <c r="H18" s="16" t="n"/>
      <c r="I18" s="13" t="n"/>
      <c r="J18" s="17" t="n"/>
      <c r="K18" s="30" t="n"/>
      <c r="L18" s="31" t="n"/>
      <c r="M18" s="30" t="n"/>
      <c r="N18" s="21">
        <f>IF(A18="","",IF(OR(C18="",D18="",D18&lt;=C18),"",IFERROR((D18-C18)*24,"")))</f>
        <v/>
      </c>
      <c r="O18" s="32">
        <f>IF(A18="","",IF(OR(K18="",L18="",M18=""),"",IFERROR(K18+(L18*M18),"")))</f>
        <v/>
      </c>
      <c r="P18" s="16" t="n"/>
      <c r="Q18" s="23">
        <f>IF(A18="","",IF(I18="Cancelado","Sem ação",IF(OR(B18="",C18="",D18="",E18="",G18="",H18="",I18="",J18=""),"Conferir campos",IF(D18&lt;=C18,"Conferir horário",IF(IFERROR(VLOOKUP(E18,'Profissionais'!$A$5:$D$104,4,FALSE),"")&lt;&gt;"Ativo","Conferir cadastro",IF(N18&gt;'Parâmetros'!$K$7,"Conferir duração",IF(J18&gt;'Parâmetros'!$K$8,"Conferir clientes",IF(AND(L18&lt;&gt;"",L18&gt;'Parâmetros'!$K$9),"Conferir comissão",IF(AND(B18&lt;'Parâmetros'!$K$5,OR(I18="Planejado",I18="Confirmado")),"Conferir data passada",IF(COUNTIFS($B$5:$B$104,B18,$G$5:$G$104,G18,$C$5:$C$104,"&lt;"&amp;D18,$D$5:$D$104,"&gt;"&amp;C18,$I$5:$I$104,"&lt;&gt;Cancelado")&gt;1,"Conferir conflito","OK"))))))))))</f>
        <v/>
      </c>
    </row>
    <row r="19">
      <c r="A19" s="13" t="n"/>
      <c r="B19" s="28" t="n"/>
      <c r="C19" s="29" t="n"/>
      <c r="D19" s="29" t="n"/>
      <c r="E19" s="13" t="n"/>
      <c r="F19" s="10">
        <f>IF(E19="","",IFERROR(VLOOKUP(E19,'Profissionais'!$A$5:$D$104,2,FALSE),"Conferir cadastro"))</f>
        <v/>
      </c>
      <c r="G19" s="16" t="n"/>
      <c r="H19" s="16" t="n"/>
      <c r="I19" s="13" t="n"/>
      <c r="J19" s="17" t="n"/>
      <c r="K19" s="30" t="n"/>
      <c r="L19" s="31" t="n"/>
      <c r="M19" s="30" t="n"/>
      <c r="N19" s="11">
        <f>IF(A19="","",IF(OR(C19="",D19="",D19&lt;=C19),"",IFERROR((D19-C19)*24,"")))</f>
        <v/>
      </c>
      <c r="O19" s="27">
        <f>IF(A19="","",IF(OR(K19="",L19="",M19=""),"",IFERROR(K19+(L19*M19),"")))</f>
        <v/>
      </c>
      <c r="P19" s="16" t="n"/>
      <c r="Q19" s="20">
        <f>IF(A19="","",IF(I19="Cancelado","Sem ação",IF(OR(B19="",C19="",D19="",E19="",G19="",H19="",I19="",J19=""),"Conferir campos",IF(D19&lt;=C19,"Conferir horário",IF(IFERROR(VLOOKUP(E19,'Profissionais'!$A$5:$D$104,4,FALSE),"")&lt;&gt;"Ativo","Conferir cadastro",IF(N19&gt;'Parâmetros'!$K$7,"Conferir duração",IF(J19&gt;'Parâmetros'!$K$8,"Conferir clientes",IF(AND(L19&lt;&gt;"",L19&gt;'Parâmetros'!$K$9),"Conferir comissão",IF(AND(B19&lt;'Parâmetros'!$K$5,OR(I19="Planejado",I19="Confirmado")),"Conferir data passada",IF(COUNTIFS($B$5:$B$104,B19,$G$5:$G$104,G19,$C$5:$C$104,"&lt;"&amp;D19,$D$5:$D$104,"&gt;"&amp;C19,$I$5:$I$104,"&lt;&gt;Cancelado")&gt;1,"Conferir conflito","OK"))))))))))</f>
        <v/>
      </c>
    </row>
    <row r="20">
      <c r="A20" s="13" t="n"/>
      <c r="B20" s="28" t="n"/>
      <c r="C20" s="29" t="n"/>
      <c r="D20" s="29" t="n"/>
      <c r="E20" s="13" t="n"/>
      <c r="F20" s="6">
        <f>IF(E20="","",IFERROR(VLOOKUP(E20,'Profissionais'!$A$5:$D$104,2,FALSE),"Conferir cadastro"))</f>
        <v/>
      </c>
      <c r="G20" s="16" t="n"/>
      <c r="H20" s="16" t="n"/>
      <c r="I20" s="13" t="n"/>
      <c r="J20" s="17" t="n"/>
      <c r="K20" s="30" t="n"/>
      <c r="L20" s="31" t="n"/>
      <c r="M20" s="30" t="n"/>
      <c r="N20" s="21">
        <f>IF(A20="","",IF(OR(C20="",D20="",D20&lt;=C20),"",IFERROR((D20-C20)*24,"")))</f>
        <v/>
      </c>
      <c r="O20" s="32">
        <f>IF(A20="","",IF(OR(K20="",L20="",M20=""),"",IFERROR(K20+(L20*M20),"")))</f>
        <v/>
      </c>
      <c r="P20" s="16" t="n"/>
      <c r="Q20" s="23">
        <f>IF(A20="","",IF(I20="Cancelado","Sem ação",IF(OR(B20="",C20="",D20="",E20="",G20="",H20="",I20="",J20=""),"Conferir campos",IF(D20&lt;=C20,"Conferir horário",IF(IFERROR(VLOOKUP(E20,'Profissionais'!$A$5:$D$104,4,FALSE),"")&lt;&gt;"Ativo","Conferir cadastro",IF(N20&gt;'Parâmetros'!$K$7,"Conferir duração",IF(J20&gt;'Parâmetros'!$K$8,"Conferir clientes",IF(AND(L20&lt;&gt;"",L20&gt;'Parâmetros'!$K$9),"Conferir comissão",IF(AND(B20&lt;'Parâmetros'!$K$5,OR(I20="Planejado",I20="Confirmado")),"Conferir data passada",IF(COUNTIFS($B$5:$B$104,B20,$G$5:$G$104,G20,$C$5:$C$104,"&lt;"&amp;D20,$D$5:$D$104,"&gt;"&amp;C20,$I$5:$I$104,"&lt;&gt;Cancelado")&gt;1,"Conferir conflito","OK"))))))))))</f>
        <v/>
      </c>
    </row>
    <row r="21">
      <c r="A21" s="13" t="n"/>
      <c r="B21" s="28" t="n"/>
      <c r="C21" s="29" t="n"/>
      <c r="D21" s="29" t="n"/>
      <c r="E21" s="13" t="n"/>
      <c r="F21" s="10">
        <f>IF(E21="","",IFERROR(VLOOKUP(E21,'Profissionais'!$A$5:$D$104,2,FALSE),"Conferir cadastro"))</f>
        <v/>
      </c>
      <c r="G21" s="16" t="n"/>
      <c r="H21" s="16" t="n"/>
      <c r="I21" s="13" t="n"/>
      <c r="J21" s="17" t="n"/>
      <c r="K21" s="30" t="n"/>
      <c r="L21" s="31" t="n"/>
      <c r="M21" s="30" t="n"/>
      <c r="N21" s="11">
        <f>IF(A21="","",IF(OR(C21="",D21="",D21&lt;=C21),"",IFERROR((D21-C21)*24,"")))</f>
        <v/>
      </c>
      <c r="O21" s="27">
        <f>IF(A21="","",IF(OR(K21="",L21="",M21=""),"",IFERROR(K21+(L21*M21),"")))</f>
        <v/>
      </c>
      <c r="P21" s="16" t="n"/>
      <c r="Q21" s="20">
        <f>IF(A21="","",IF(I21="Cancelado","Sem ação",IF(OR(B21="",C21="",D21="",E21="",G21="",H21="",I21="",J21=""),"Conferir campos",IF(D21&lt;=C21,"Conferir horário",IF(IFERROR(VLOOKUP(E21,'Profissionais'!$A$5:$D$104,4,FALSE),"")&lt;&gt;"Ativo","Conferir cadastro",IF(N21&gt;'Parâmetros'!$K$7,"Conferir duração",IF(J21&gt;'Parâmetros'!$K$8,"Conferir clientes",IF(AND(L21&lt;&gt;"",L21&gt;'Parâmetros'!$K$9),"Conferir comissão",IF(AND(B21&lt;'Parâmetros'!$K$5,OR(I21="Planejado",I21="Confirmado")),"Conferir data passada",IF(COUNTIFS($B$5:$B$104,B21,$G$5:$G$104,G21,$C$5:$C$104,"&lt;"&amp;D21,$D$5:$D$104,"&gt;"&amp;C21,$I$5:$I$104,"&lt;&gt;Cancelado")&gt;1,"Conferir conflito","OK"))))))))))</f>
        <v/>
      </c>
    </row>
    <row r="22">
      <c r="A22" s="13" t="n"/>
      <c r="B22" s="28" t="n"/>
      <c r="C22" s="29" t="n"/>
      <c r="D22" s="29" t="n"/>
      <c r="E22" s="13" t="n"/>
      <c r="F22" s="6">
        <f>IF(E22="","",IFERROR(VLOOKUP(E22,'Profissionais'!$A$5:$D$104,2,FALSE),"Conferir cadastro"))</f>
        <v/>
      </c>
      <c r="G22" s="16" t="n"/>
      <c r="H22" s="16" t="n"/>
      <c r="I22" s="13" t="n"/>
      <c r="J22" s="17" t="n"/>
      <c r="K22" s="30" t="n"/>
      <c r="L22" s="31" t="n"/>
      <c r="M22" s="30" t="n"/>
      <c r="N22" s="21">
        <f>IF(A22="","",IF(OR(C22="",D22="",D22&lt;=C22),"",IFERROR((D22-C22)*24,"")))</f>
        <v/>
      </c>
      <c r="O22" s="32">
        <f>IF(A22="","",IF(OR(K22="",L22="",M22=""),"",IFERROR(K22+(L22*M22),"")))</f>
        <v/>
      </c>
      <c r="P22" s="16" t="n"/>
      <c r="Q22" s="23">
        <f>IF(A22="","",IF(I22="Cancelado","Sem ação",IF(OR(B22="",C22="",D22="",E22="",G22="",H22="",I22="",J22=""),"Conferir campos",IF(D22&lt;=C22,"Conferir horário",IF(IFERROR(VLOOKUP(E22,'Profissionais'!$A$5:$D$104,4,FALSE),"")&lt;&gt;"Ativo","Conferir cadastro",IF(N22&gt;'Parâmetros'!$K$7,"Conferir duração",IF(J22&gt;'Parâmetros'!$K$8,"Conferir clientes",IF(AND(L22&lt;&gt;"",L22&gt;'Parâmetros'!$K$9),"Conferir comissão",IF(AND(B22&lt;'Parâmetros'!$K$5,OR(I22="Planejado",I22="Confirmado")),"Conferir data passada",IF(COUNTIFS($B$5:$B$104,B22,$G$5:$G$104,G22,$C$5:$C$104,"&lt;"&amp;D22,$D$5:$D$104,"&gt;"&amp;C22,$I$5:$I$104,"&lt;&gt;Cancelado")&gt;1,"Conferir conflito","OK"))))))))))</f>
        <v/>
      </c>
    </row>
    <row r="23">
      <c r="A23" s="13" t="n"/>
      <c r="B23" s="28" t="n"/>
      <c r="C23" s="29" t="n"/>
      <c r="D23" s="29" t="n"/>
      <c r="E23" s="13" t="n"/>
      <c r="F23" s="10">
        <f>IF(E23="","",IFERROR(VLOOKUP(E23,'Profissionais'!$A$5:$D$104,2,FALSE),"Conferir cadastro"))</f>
        <v/>
      </c>
      <c r="G23" s="16" t="n"/>
      <c r="H23" s="16" t="n"/>
      <c r="I23" s="13" t="n"/>
      <c r="J23" s="17" t="n"/>
      <c r="K23" s="30" t="n"/>
      <c r="L23" s="31" t="n"/>
      <c r="M23" s="30" t="n"/>
      <c r="N23" s="11">
        <f>IF(A23="","",IF(OR(C23="",D23="",D23&lt;=C23),"",IFERROR((D23-C23)*24,"")))</f>
        <v/>
      </c>
      <c r="O23" s="27">
        <f>IF(A23="","",IF(OR(K23="",L23="",M23=""),"",IFERROR(K23+(L23*M23),"")))</f>
        <v/>
      </c>
      <c r="P23" s="16" t="n"/>
      <c r="Q23" s="20">
        <f>IF(A23="","",IF(I23="Cancelado","Sem ação",IF(OR(B23="",C23="",D23="",E23="",G23="",H23="",I23="",J23=""),"Conferir campos",IF(D23&lt;=C23,"Conferir horário",IF(IFERROR(VLOOKUP(E23,'Profissionais'!$A$5:$D$104,4,FALSE),"")&lt;&gt;"Ativo","Conferir cadastro",IF(N23&gt;'Parâmetros'!$K$7,"Conferir duração",IF(J23&gt;'Parâmetros'!$K$8,"Conferir clientes",IF(AND(L23&lt;&gt;"",L23&gt;'Parâmetros'!$K$9),"Conferir comissão",IF(AND(B23&lt;'Parâmetros'!$K$5,OR(I23="Planejado",I23="Confirmado")),"Conferir data passada",IF(COUNTIFS($B$5:$B$104,B23,$G$5:$G$104,G23,$C$5:$C$104,"&lt;"&amp;D23,$D$5:$D$104,"&gt;"&amp;C23,$I$5:$I$104,"&lt;&gt;Cancelado")&gt;1,"Conferir conflito","OK"))))))))))</f>
        <v/>
      </c>
    </row>
    <row r="24">
      <c r="A24" s="13" t="n"/>
      <c r="B24" s="28" t="n"/>
      <c r="C24" s="29" t="n"/>
      <c r="D24" s="29" t="n"/>
      <c r="E24" s="13" t="n"/>
      <c r="F24" s="6">
        <f>IF(E24="","",IFERROR(VLOOKUP(E24,'Profissionais'!$A$5:$D$104,2,FALSE),"Conferir cadastro"))</f>
        <v/>
      </c>
      <c r="G24" s="16" t="n"/>
      <c r="H24" s="16" t="n"/>
      <c r="I24" s="13" t="n"/>
      <c r="J24" s="17" t="n"/>
      <c r="K24" s="30" t="n"/>
      <c r="L24" s="31" t="n"/>
      <c r="M24" s="30" t="n"/>
      <c r="N24" s="21">
        <f>IF(A24="","",IF(OR(C24="",D24="",D24&lt;=C24),"",IFERROR((D24-C24)*24,"")))</f>
        <v/>
      </c>
      <c r="O24" s="32">
        <f>IF(A24="","",IF(OR(K24="",L24="",M24=""),"",IFERROR(K24+(L24*M24),"")))</f>
        <v/>
      </c>
      <c r="P24" s="16" t="n"/>
      <c r="Q24" s="23">
        <f>IF(A24="","",IF(I24="Cancelado","Sem ação",IF(OR(B24="",C24="",D24="",E24="",G24="",H24="",I24="",J24=""),"Conferir campos",IF(D24&lt;=C24,"Conferir horário",IF(IFERROR(VLOOKUP(E24,'Profissionais'!$A$5:$D$104,4,FALSE),"")&lt;&gt;"Ativo","Conferir cadastro",IF(N24&gt;'Parâmetros'!$K$7,"Conferir duração",IF(J24&gt;'Parâmetros'!$K$8,"Conferir clientes",IF(AND(L24&lt;&gt;"",L24&gt;'Parâmetros'!$K$9),"Conferir comissão",IF(AND(B24&lt;'Parâmetros'!$K$5,OR(I24="Planejado",I24="Confirmado")),"Conferir data passada",IF(COUNTIFS($B$5:$B$104,B24,$G$5:$G$104,G24,$C$5:$C$104,"&lt;"&amp;D24,$D$5:$D$104,"&gt;"&amp;C24,$I$5:$I$104,"&lt;&gt;Cancelado")&gt;1,"Conferir conflito","OK"))))))))))</f>
        <v/>
      </c>
    </row>
    <row r="25">
      <c r="A25" s="13" t="n"/>
      <c r="B25" s="28" t="n"/>
      <c r="C25" s="29" t="n"/>
      <c r="D25" s="29" t="n"/>
      <c r="E25" s="13" t="n"/>
      <c r="F25" s="10">
        <f>IF(E25="","",IFERROR(VLOOKUP(E25,'Profissionais'!$A$5:$D$104,2,FALSE),"Conferir cadastro"))</f>
        <v/>
      </c>
      <c r="G25" s="16" t="n"/>
      <c r="H25" s="16" t="n"/>
      <c r="I25" s="13" t="n"/>
      <c r="J25" s="17" t="n"/>
      <c r="K25" s="30" t="n"/>
      <c r="L25" s="31" t="n"/>
      <c r="M25" s="30" t="n"/>
      <c r="N25" s="11">
        <f>IF(A25="","",IF(OR(C25="",D25="",D25&lt;=C25),"",IFERROR((D25-C25)*24,"")))</f>
        <v/>
      </c>
      <c r="O25" s="27">
        <f>IF(A25="","",IF(OR(K25="",L25="",M25=""),"",IFERROR(K25+(L25*M25),"")))</f>
        <v/>
      </c>
      <c r="P25" s="16" t="n"/>
      <c r="Q25" s="20">
        <f>IF(A25="","",IF(I25="Cancelado","Sem ação",IF(OR(B25="",C25="",D25="",E25="",G25="",H25="",I25="",J25=""),"Conferir campos",IF(D25&lt;=C25,"Conferir horário",IF(IFERROR(VLOOKUP(E25,'Profissionais'!$A$5:$D$104,4,FALSE),"")&lt;&gt;"Ativo","Conferir cadastro",IF(N25&gt;'Parâmetros'!$K$7,"Conferir duração",IF(J25&gt;'Parâmetros'!$K$8,"Conferir clientes",IF(AND(L25&lt;&gt;"",L25&gt;'Parâmetros'!$K$9),"Conferir comissão",IF(AND(B25&lt;'Parâmetros'!$K$5,OR(I25="Planejado",I25="Confirmado")),"Conferir data passada",IF(COUNTIFS($B$5:$B$104,B25,$G$5:$G$104,G25,$C$5:$C$104,"&lt;"&amp;D25,$D$5:$D$104,"&gt;"&amp;C25,$I$5:$I$104,"&lt;&gt;Cancelado")&gt;1,"Conferir conflito","OK"))))))))))</f>
        <v/>
      </c>
    </row>
    <row r="26">
      <c r="A26" s="13" t="n"/>
      <c r="B26" s="28" t="n"/>
      <c r="C26" s="29" t="n"/>
      <c r="D26" s="29" t="n"/>
      <c r="E26" s="13" t="n"/>
      <c r="F26" s="6">
        <f>IF(E26="","",IFERROR(VLOOKUP(E26,'Profissionais'!$A$5:$D$104,2,FALSE),"Conferir cadastro"))</f>
        <v/>
      </c>
      <c r="G26" s="16" t="n"/>
      <c r="H26" s="16" t="n"/>
      <c r="I26" s="13" t="n"/>
      <c r="J26" s="17" t="n"/>
      <c r="K26" s="30" t="n"/>
      <c r="L26" s="31" t="n"/>
      <c r="M26" s="30" t="n"/>
      <c r="N26" s="21">
        <f>IF(A26="","",IF(OR(C26="",D26="",D26&lt;=C26),"",IFERROR((D26-C26)*24,"")))</f>
        <v/>
      </c>
      <c r="O26" s="32">
        <f>IF(A26="","",IF(OR(K26="",L26="",M26=""),"",IFERROR(K26+(L26*M26),"")))</f>
        <v/>
      </c>
      <c r="P26" s="16" t="n"/>
      <c r="Q26" s="23">
        <f>IF(A26="","",IF(I26="Cancelado","Sem ação",IF(OR(B26="",C26="",D26="",E26="",G26="",H26="",I26="",J26=""),"Conferir campos",IF(D26&lt;=C26,"Conferir horário",IF(IFERROR(VLOOKUP(E26,'Profissionais'!$A$5:$D$104,4,FALSE),"")&lt;&gt;"Ativo","Conferir cadastro",IF(N26&gt;'Parâmetros'!$K$7,"Conferir duração",IF(J26&gt;'Parâmetros'!$K$8,"Conferir clientes",IF(AND(L26&lt;&gt;"",L26&gt;'Parâmetros'!$K$9),"Conferir comissão",IF(AND(B26&lt;'Parâmetros'!$K$5,OR(I26="Planejado",I26="Confirmado")),"Conferir data passada",IF(COUNTIFS($B$5:$B$104,B26,$G$5:$G$104,G26,$C$5:$C$104,"&lt;"&amp;D26,$D$5:$D$104,"&gt;"&amp;C26,$I$5:$I$104,"&lt;&gt;Cancelado")&gt;1,"Conferir conflito","OK"))))))))))</f>
        <v/>
      </c>
    </row>
    <row r="27">
      <c r="A27" s="13" t="n"/>
      <c r="B27" s="28" t="n"/>
      <c r="C27" s="29" t="n"/>
      <c r="D27" s="29" t="n"/>
      <c r="E27" s="13" t="n"/>
      <c r="F27" s="10">
        <f>IF(E27="","",IFERROR(VLOOKUP(E27,'Profissionais'!$A$5:$D$104,2,FALSE),"Conferir cadastro"))</f>
        <v/>
      </c>
      <c r="G27" s="16" t="n"/>
      <c r="H27" s="16" t="n"/>
      <c r="I27" s="13" t="n"/>
      <c r="J27" s="17" t="n"/>
      <c r="K27" s="30" t="n"/>
      <c r="L27" s="31" t="n"/>
      <c r="M27" s="30" t="n"/>
      <c r="N27" s="11">
        <f>IF(A27="","",IF(OR(C27="",D27="",D27&lt;=C27),"",IFERROR((D27-C27)*24,"")))</f>
        <v/>
      </c>
      <c r="O27" s="27">
        <f>IF(A27="","",IF(OR(K27="",L27="",M27=""),"",IFERROR(K27+(L27*M27),"")))</f>
        <v/>
      </c>
      <c r="P27" s="16" t="n"/>
      <c r="Q27" s="20">
        <f>IF(A27="","",IF(I27="Cancelado","Sem ação",IF(OR(B27="",C27="",D27="",E27="",G27="",H27="",I27="",J27=""),"Conferir campos",IF(D27&lt;=C27,"Conferir horário",IF(IFERROR(VLOOKUP(E27,'Profissionais'!$A$5:$D$104,4,FALSE),"")&lt;&gt;"Ativo","Conferir cadastro",IF(N27&gt;'Parâmetros'!$K$7,"Conferir duração",IF(J27&gt;'Parâmetros'!$K$8,"Conferir clientes",IF(AND(L27&lt;&gt;"",L27&gt;'Parâmetros'!$K$9),"Conferir comissão",IF(AND(B27&lt;'Parâmetros'!$K$5,OR(I27="Planejado",I27="Confirmado")),"Conferir data passada",IF(COUNTIFS($B$5:$B$104,B27,$G$5:$G$104,G27,$C$5:$C$104,"&lt;"&amp;D27,$D$5:$D$104,"&gt;"&amp;C27,$I$5:$I$104,"&lt;&gt;Cancelado")&gt;1,"Conferir conflito","OK"))))))))))</f>
        <v/>
      </c>
    </row>
    <row r="28">
      <c r="A28" s="13" t="n"/>
      <c r="B28" s="28" t="n"/>
      <c r="C28" s="29" t="n"/>
      <c r="D28" s="29" t="n"/>
      <c r="E28" s="13" t="n"/>
      <c r="F28" s="6">
        <f>IF(E28="","",IFERROR(VLOOKUP(E28,'Profissionais'!$A$5:$D$104,2,FALSE),"Conferir cadastro"))</f>
        <v/>
      </c>
      <c r="G28" s="16" t="n"/>
      <c r="H28" s="16" t="n"/>
      <c r="I28" s="13" t="n"/>
      <c r="J28" s="17" t="n"/>
      <c r="K28" s="30" t="n"/>
      <c r="L28" s="31" t="n"/>
      <c r="M28" s="30" t="n"/>
      <c r="N28" s="21">
        <f>IF(A28="","",IF(OR(C28="",D28="",D28&lt;=C28),"",IFERROR((D28-C28)*24,"")))</f>
        <v/>
      </c>
      <c r="O28" s="32">
        <f>IF(A28="","",IF(OR(K28="",L28="",M28=""),"",IFERROR(K28+(L28*M28),"")))</f>
        <v/>
      </c>
      <c r="P28" s="16" t="n"/>
      <c r="Q28" s="23">
        <f>IF(A28="","",IF(I28="Cancelado","Sem ação",IF(OR(B28="",C28="",D28="",E28="",G28="",H28="",I28="",J28=""),"Conferir campos",IF(D28&lt;=C28,"Conferir horário",IF(IFERROR(VLOOKUP(E28,'Profissionais'!$A$5:$D$104,4,FALSE),"")&lt;&gt;"Ativo","Conferir cadastro",IF(N28&gt;'Parâmetros'!$K$7,"Conferir duração",IF(J28&gt;'Parâmetros'!$K$8,"Conferir clientes",IF(AND(L28&lt;&gt;"",L28&gt;'Parâmetros'!$K$9),"Conferir comissão",IF(AND(B28&lt;'Parâmetros'!$K$5,OR(I28="Planejado",I28="Confirmado")),"Conferir data passada",IF(COUNTIFS($B$5:$B$104,B28,$G$5:$G$104,G28,$C$5:$C$104,"&lt;"&amp;D28,$D$5:$D$104,"&gt;"&amp;C28,$I$5:$I$104,"&lt;&gt;Cancelado")&gt;1,"Conferir conflito","OK"))))))))))</f>
        <v/>
      </c>
    </row>
    <row r="29">
      <c r="A29" s="13" t="n"/>
      <c r="B29" s="28" t="n"/>
      <c r="C29" s="29" t="n"/>
      <c r="D29" s="29" t="n"/>
      <c r="E29" s="13" t="n"/>
      <c r="F29" s="10">
        <f>IF(E29="","",IFERROR(VLOOKUP(E29,'Profissionais'!$A$5:$D$104,2,FALSE),"Conferir cadastro"))</f>
        <v/>
      </c>
      <c r="G29" s="16" t="n"/>
      <c r="H29" s="16" t="n"/>
      <c r="I29" s="13" t="n"/>
      <c r="J29" s="17" t="n"/>
      <c r="K29" s="30" t="n"/>
      <c r="L29" s="31" t="n"/>
      <c r="M29" s="30" t="n"/>
      <c r="N29" s="11">
        <f>IF(A29="","",IF(OR(C29="",D29="",D29&lt;=C29),"",IFERROR((D29-C29)*24,"")))</f>
        <v/>
      </c>
      <c r="O29" s="27">
        <f>IF(A29="","",IF(OR(K29="",L29="",M29=""),"",IFERROR(K29+(L29*M29),"")))</f>
        <v/>
      </c>
      <c r="P29" s="16" t="n"/>
      <c r="Q29" s="20">
        <f>IF(A29="","",IF(I29="Cancelado","Sem ação",IF(OR(B29="",C29="",D29="",E29="",G29="",H29="",I29="",J29=""),"Conferir campos",IF(D29&lt;=C29,"Conferir horário",IF(IFERROR(VLOOKUP(E29,'Profissionais'!$A$5:$D$104,4,FALSE),"")&lt;&gt;"Ativo","Conferir cadastro",IF(N29&gt;'Parâmetros'!$K$7,"Conferir duração",IF(J29&gt;'Parâmetros'!$K$8,"Conferir clientes",IF(AND(L29&lt;&gt;"",L29&gt;'Parâmetros'!$K$9),"Conferir comissão",IF(AND(B29&lt;'Parâmetros'!$K$5,OR(I29="Planejado",I29="Confirmado")),"Conferir data passada",IF(COUNTIFS($B$5:$B$104,B29,$G$5:$G$104,G29,$C$5:$C$104,"&lt;"&amp;D29,$D$5:$D$104,"&gt;"&amp;C29,$I$5:$I$104,"&lt;&gt;Cancelado")&gt;1,"Conferir conflito","OK"))))))))))</f>
        <v/>
      </c>
    </row>
    <row r="30">
      <c r="A30" s="13" t="n"/>
      <c r="B30" s="28" t="n"/>
      <c r="C30" s="29" t="n"/>
      <c r="D30" s="29" t="n"/>
      <c r="E30" s="13" t="n"/>
      <c r="F30" s="6">
        <f>IF(E30="","",IFERROR(VLOOKUP(E30,'Profissionais'!$A$5:$D$104,2,FALSE),"Conferir cadastro"))</f>
        <v/>
      </c>
      <c r="G30" s="16" t="n"/>
      <c r="H30" s="16" t="n"/>
      <c r="I30" s="13" t="n"/>
      <c r="J30" s="17" t="n"/>
      <c r="K30" s="30" t="n"/>
      <c r="L30" s="31" t="n"/>
      <c r="M30" s="30" t="n"/>
      <c r="N30" s="21">
        <f>IF(A30="","",IF(OR(C30="",D30="",D30&lt;=C30),"",IFERROR((D30-C30)*24,"")))</f>
        <v/>
      </c>
      <c r="O30" s="32">
        <f>IF(A30="","",IF(OR(K30="",L30="",M30=""),"",IFERROR(K30+(L30*M30),"")))</f>
        <v/>
      </c>
      <c r="P30" s="16" t="n"/>
      <c r="Q30" s="23">
        <f>IF(A30="","",IF(I30="Cancelado","Sem ação",IF(OR(B30="",C30="",D30="",E30="",G30="",H30="",I30="",J30=""),"Conferir campos",IF(D30&lt;=C30,"Conferir horário",IF(IFERROR(VLOOKUP(E30,'Profissionais'!$A$5:$D$104,4,FALSE),"")&lt;&gt;"Ativo","Conferir cadastro",IF(N30&gt;'Parâmetros'!$K$7,"Conferir duração",IF(J30&gt;'Parâmetros'!$K$8,"Conferir clientes",IF(AND(L30&lt;&gt;"",L30&gt;'Parâmetros'!$K$9),"Conferir comissão",IF(AND(B30&lt;'Parâmetros'!$K$5,OR(I30="Planejado",I30="Confirmado")),"Conferir data passada",IF(COUNTIFS($B$5:$B$104,B30,$G$5:$G$104,G30,$C$5:$C$104,"&lt;"&amp;D30,$D$5:$D$104,"&gt;"&amp;C30,$I$5:$I$104,"&lt;&gt;Cancelado")&gt;1,"Conferir conflito","OK"))))))))))</f>
        <v/>
      </c>
    </row>
    <row r="31">
      <c r="A31" s="13" t="n"/>
      <c r="B31" s="28" t="n"/>
      <c r="C31" s="29" t="n"/>
      <c r="D31" s="29" t="n"/>
      <c r="E31" s="13" t="n"/>
      <c r="F31" s="10">
        <f>IF(E31="","",IFERROR(VLOOKUP(E31,'Profissionais'!$A$5:$D$104,2,FALSE),"Conferir cadastro"))</f>
        <v/>
      </c>
      <c r="G31" s="16" t="n"/>
      <c r="H31" s="16" t="n"/>
      <c r="I31" s="13" t="n"/>
      <c r="J31" s="17" t="n"/>
      <c r="K31" s="30" t="n"/>
      <c r="L31" s="31" t="n"/>
      <c r="M31" s="30" t="n"/>
      <c r="N31" s="11">
        <f>IF(A31="","",IF(OR(C31="",D31="",D31&lt;=C31),"",IFERROR((D31-C31)*24,"")))</f>
        <v/>
      </c>
      <c r="O31" s="27">
        <f>IF(A31="","",IF(OR(K31="",L31="",M31=""),"",IFERROR(K31+(L31*M31),"")))</f>
        <v/>
      </c>
      <c r="P31" s="16" t="n"/>
      <c r="Q31" s="20">
        <f>IF(A31="","",IF(I31="Cancelado","Sem ação",IF(OR(B31="",C31="",D31="",E31="",G31="",H31="",I31="",J31=""),"Conferir campos",IF(D31&lt;=C31,"Conferir horário",IF(IFERROR(VLOOKUP(E31,'Profissionais'!$A$5:$D$104,4,FALSE),"")&lt;&gt;"Ativo","Conferir cadastro",IF(N31&gt;'Parâmetros'!$K$7,"Conferir duração",IF(J31&gt;'Parâmetros'!$K$8,"Conferir clientes",IF(AND(L31&lt;&gt;"",L31&gt;'Parâmetros'!$K$9),"Conferir comissão",IF(AND(B31&lt;'Parâmetros'!$K$5,OR(I31="Planejado",I31="Confirmado")),"Conferir data passada",IF(COUNTIFS($B$5:$B$104,B31,$G$5:$G$104,G31,$C$5:$C$104,"&lt;"&amp;D31,$D$5:$D$104,"&gt;"&amp;C31,$I$5:$I$104,"&lt;&gt;Cancelado")&gt;1,"Conferir conflito","OK"))))))))))</f>
        <v/>
      </c>
    </row>
    <row r="32">
      <c r="A32" s="13" t="n"/>
      <c r="B32" s="28" t="n"/>
      <c r="C32" s="29" t="n"/>
      <c r="D32" s="29" t="n"/>
      <c r="E32" s="13" t="n"/>
      <c r="F32" s="6">
        <f>IF(E32="","",IFERROR(VLOOKUP(E32,'Profissionais'!$A$5:$D$104,2,FALSE),"Conferir cadastro"))</f>
        <v/>
      </c>
      <c r="G32" s="16" t="n"/>
      <c r="H32" s="16" t="n"/>
      <c r="I32" s="13" t="n"/>
      <c r="J32" s="17" t="n"/>
      <c r="K32" s="30" t="n"/>
      <c r="L32" s="31" t="n"/>
      <c r="M32" s="30" t="n"/>
      <c r="N32" s="21">
        <f>IF(A32="","",IF(OR(C32="",D32="",D32&lt;=C32),"",IFERROR((D32-C32)*24,"")))</f>
        <v/>
      </c>
      <c r="O32" s="32">
        <f>IF(A32="","",IF(OR(K32="",L32="",M32=""),"",IFERROR(K32+(L32*M32),"")))</f>
        <v/>
      </c>
      <c r="P32" s="16" t="n"/>
      <c r="Q32" s="23">
        <f>IF(A32="","",IF(I32="Cancelado","Sem ação",IF(OR(B32="",C32="",D32="",E32="",G32="",H32="",I32="",J32=""),"Conferir campos",IF(D32&lt;=C32,"Conferir horário",IF(IFERROR(VLOOKUP(E32,'Profissionais'!$A$5:$D$104,4,FALSE),"")&lt;&gt;"Ativo","Conferir cadastro",IF(N32&gt;'Parâmetros'!$K$7,"Conferir duração",IF(J32&gt;'Parâmetros'!$K$8,"Conferir clientes",IF(AND(L32&lt;&gt;"",L32&gt;'Parâmetros'!$K$9),"Conferir comissão",IF(AND(B32&lt;'Parâmetros'!$K$5,OR(I32="Planejado",I32="Confirmado")),"Conferir data passada",IF(COUNTIFS($B$5:$B$104,B32,$G$5:$G$104,G32,$C$5:$C$104,"&lt;"&amp;D32,$D$5:$D$104,"&gt;"&amp;C32,$I$5:$I$104,"&lt;&gt;Cancelado")&gt;1,"Conferir conflito","OK"))))))))))</f>
        <v/>
      </c>
    </row>
    <row r="33">
      <c r="A33" s="13" t="n"/>
      <c r="B33" s="28" t="n"/>
      <c r="C33" s="29" t="n"/>
      <c r="D33" s="29" t="n"/>
      <c r="E33" s="13" t="n"/>
      <c r="F33" s="10">
        <f>IF(E33="","",IFERROR(VLOOKUP(E33,'Profissionais'!$A$5:$D$104,2,FALSE),"Conferir cadastro"))</f>
        <v/>
      </c>
      <c r="G33" s="16" t="n"/>
      <c r="H33" s="16" t="n"/>
      <c r="I33" s="13" t="n"/>
      <c r="J33" s="17" t="n"/>
      <c r="K33" s="30" t="n"/>
      <c r="L33" s="31" t="n"/>
      <c r="M33" s="30" t="n"/>
      <c r="N33" s="11">
        <f>IF(A33="","",IF(OR(C33="",D33="",D33&lt;=C33),"",IFERROR((D33-C33)*24,"")))</f>
        <v/>
      </c>
      <c r="O33" s="27">
        <f>IF(A33="","",IF(OR(K33="",L33="",M33=""),"",IFERROR(K33+(L33*M33),"")))</f>
        <v/>
      </c>
      <c r="P33" s="16" t="n"/>
      <c r="Q33" s="20">
        <f>IF(A33="","",IF(I33="Cancelado","Sem ação",IF(OR(B33="",C33="",D33="",E33="",G33="",H33="",I33="",J33=""),"Conferir campos",IF(D33&lt;=C33,"Conferir horário",IF(IFERROR(VLOOKUP(E33,'Profissionais'!$A$5:$D$104,4,FALSE),"")&lt;&gt;"Ativo","Conferir cadastro",IF(N33&gt;'Parâmetros'!$K$7,"Conferir duração",IF(J33&gt;'Parâmetros'!$K$8,"Conferir clientes",IF(AND(L33&lt;&gt;"",L33&gt;'Parâmetros'!$K$9),"Conferir comissão",IF(AND(B33&lt;'Parâmetros'!$K$5,OR(I33="Planejado",I33="Confirmado")),"Conferir data passada",IF(COUNTIFS($B$5:$B$104,B33,$G$5:$G$104,G33,$C$5:$C$104,"&lt;"&amp;D33,$D$5:$D$104,"&gt;"&amp;C33,$I$5:$I$104,"&lt;&gt;Cancelado")&gt;1,"Conferir conflito","OK"))))))))))</f>
        <v/>
      </c>
    </row>
    <row r="34">
      <c r="A34" s="13" t="n"/>
      <c r="B34" s="28" t="n"/>
      <c r="C34" s="29" t="n"/>
      <c r="D34" s="29" t="n"/>
      <c r="E34" s="13" t="n"/>
      <c r="F34" s="6">
        <f>IF(E34="","",IFERROR(VLOOKUP(E34,'Profissionais'!$A$5:$D$104,2,FALSE),"Conferir cadastro"))</f>
        <v/>
      </c>
      <c r="G34" s="16" t="n"/>
      <c r="H34" s="16" t="n"/>
      <c r="I34" s="13" t="n"/>
      <c r="J34" s="17" t="n"/>
      <c r="K34" s="30" t="n"/>
      <c r="L34" s="31" t="n"/>
      <c r="M34" s="30" t="n"/>
      <c r="N34" s="21">
        <f>IF(A34="","",IF(OR(C34="",D34="",D34&lt;=C34),"",IFERROR((D34-C34)*24,"")))</f>
        <v/>
      </c>
      <c r="O34" s="32">
        <f>IF(A34="","",IF(OR(K34="",L34="",M34=""),"",IFERROR(K34+(L34*M34),"")))</f>
        <v/>
      </c>
      <c r="P34" s="16" t="n"/>
      <c r="Q34" s="23">
        <f>IF(A34="","",IF(I34="Cancelado","Sem ação",IF(OR(B34="",C34="",D34="",E34="",G34="",H34="",I34="",J34=""),"Conferir campos",IF(D34&lt;=C34,"Conferir horário",IF(IFERROR(VLOOKUP(E34,'Profissionais'!$A$5:$D$104,4,FALSE),"")&lt;&gt;"Ativo","Conferir cadastro",IF(N34&gt;'Parâmetros'!$K$7,"Conferir duração",IF(J34&gt;'Parâmetros'!$K$8,"Conferir clientes",IF(AND(L34&lt;&gt;"",L34&gt;'Parâmetros'!$K$9),"Conferir comissão",IF(AND(B34&lt;'Parâmetros'!$K$5,OR(I34="Planejado",I34="Confirmado")),"Conferir data passada",IF(COUNTIFS($B$5:$B$104,B34,$G$5:$G$104,G34,$C$5:$C$104,"&lt;"&amp;D34,$D$5:$D$104,"&gt;"&amp;C34,$I$5:$I$104,"&lt;&gt;Cancelado")&gt;1,"Conferir conflito","OK"))))))))))</f>
        <v/>
      </c>
    </row>
    <row r="35">
      <c r="A35" s="13" t="n"/>
      <c r="B35" s="28" t="n"/>
      <c r="C35" s="29" t="n"/>
      <c r="D35" s="29" t="n"/>
      <c r="E35" s="13" t="n"/>
      <c r="F35" s="10">
        <f>IF(E35="","",IFERROR(VLOOKUP(E35,'Profissionais'!$A$5:$D$104,2,FALSE),"Conferir cadastro"))</f>
        <v/>
      </c>
      <c r="G35" s="16" t="n"/>
      <c r="H35" s="16" t="n"/>
      <c r="I35" s="13" t="n"/>
      <c r="J35" s="17" t="n"/>
      <c r="K35" s="30" t="n"/>
      <c r="L35" s="31" t="n"/>
      <c r="M35" s="30" t="n"/>
      <c r="N35" s="11">
        <f>IF(A35="","",IF(OR(C35="",D35="",D35&lt;=C35),"",IFERROR((D35-C35)*24,"")))</f>
        <v/>
      </c>
      <c r="O35" s="27">
        <f>IF(A35="","",IF(OR(K35="",L35="",M35=""),"",IFERROR(K35+(L35*M35),"")))</f>
        <v/>
      </c>
      <c r="P35" s="16" t="n"/>
      <c r="Q35" s="20">
        <f>IF(A35="","",IF(I35="Cancelado","Sem ação",IF(OR(B35="",C35="",D35="",E35="",G35="",H35="",I35="",J35=""),"Conferir campos",IF(D35&lt;=C35,"Conferir horário",IF(IFERROR(VLOOKUP(E35,'Profissionais'!$A$5:$D$104,4,FALSE),"")&lt;&gt;"Ativo","Conferir cadastro",IF(N35&gt;'Parâmetros'!$K$7,"Conferir duração",IF(J35&gt;'Parâmetros'!$K$8,"Conferir clientes",IF(AND(L35&lt;&gt;"",L35&gt;'Parâmetros'!$K$9),"Conferir comissão",IF(AND(B35&lt;'Parâmetros'!$K$5,OR(I35="Planejado",I35="Confirmado")),"Conferir data passada",IF(COUNTIFS($B$5:$B$104,B35,$G$5:$G$104,G35,$C$5:$C$104,"&lt;"&amp;D35,$D$5:$D$104,"&gt;"&amp;C35,$I$5:$I$104,"&lt;&gt;Cancelado")&gt;1,"Conferir conflito","OK"))))))))))</f>
        <v/>
      </c>
    </row>
    <row r="36">
      <c r="A36" s="13" t="n"/>
      <c r="B36" s="28" t="n"/>
      <c r="C36" s="29" t="n"/>
      <c r="D36" s="29" t="n"/>
      <c r="E36" s="13" t="n"/>
      <c r="F36" s="6">
        <f>IF(E36="","",IFERROR(VLOOKUP(E36,'Profissionais'!$A$5:$D$104,2,FALSE),"Conferir cadastro"))</f>
        <v/>
      </c>
      <c r="G36" s="16" t="n"/>
      <c r="H36" s="16" t="n"/>
      <c r="I36" s="13" t="n"/>
      <c r="J36" s="17" t="n"/>
      <c r="K36" s="30" t="n"/>
      <c r="L36" s="31" t="n"/>
      <c r="M36" s="30" t="n"/>
      <c r="N36" s="21">
        <f>IF(A36="","",IF(OR(C36="",D36="",D36&lt;=C36),"",IFERROR((D36-C36)*24,"")))</f>
        <v/>
      </c>
      <c r="O36" s="32">
        <f>IF(A36="","",IF(OR(K36="",L36="",M36=""),"",IFERROR(K36+(L36*M36),"")))</f>
        <v/>
      </c>
      <c r="P36" s="16" t="n"/>
      <c r="Q36" s="23">
        <f>IF(A36="","",IF(I36="Cancelado","Sem ação",IF(OR(B36="",C36="",D36="",E36="",G36="",H36="",I36="",J36=""),"Conferir campos",IF(D36&lt;=C36,"Conferir horário",IF(IFERROR(VLOOKUP(E36,'Profissionais'!$A$5:$D$104,4,FALSE),"")&lt;&gt;"Ativo","Conferir cadastro",IF(N36&gt;'Parâmetros'!$K$7,"Conferir duração",IF(J36&gt;'Parâmetros'!$K$8,"Conferir clientes",IF(AND(L36&lt;&gt;"",L36&gt;'Parâmetros'!$K$9),"Conferir comissão",IF(AND(B36&lt;'Parâmetros'!$K$5,OR(I36="Planejado",I36="Confirmado")),"Conferir data passada",IF(COUNTIFS($B$5:$B$104,B36,$G$5:$G$104,G36,$C$5:$C$104,"&lt;"&amp;D36,$D$5:$D$104,"&gt;"&amp;C36,$I$5:$I$104,"&lt;&gt;Cancelado")&gt;1,"Conferir conflito","OK"))))))))))</f>
        <v/>
      </c>
    </row>
    <row r="37">
      <c r="A37" s="13" t="n"/>
      <c r="B37" s="28" t="n"/>
      <c r="C37" s="29" t="n"/>
      <c r="D37" s="29" t="n"/>
      <c r="E37" s="13" t="n"/>
      <c r="F37" s="10">
        <f>IF(E37="","",IFERROR(VLOOKUP(E37,'Profissionais'!$A$5:$D$104,2,FALSE),"Conferir cadastro"))</f>
        <v/>
      </c>
      <c r="G37" s="16" t="n"/>
      <c r="H37" s="16" t="n"/>
      <c r="I37" s="13" t="n"/>
      <c r="J37" s="17" t="n"/>
      <c r="K37" s="30" t="n"/>
      <c r="L37" s="31" t="n"/>
      <c r="M37" s="30" t="n"/>
      <c r="N37" s="11">
        <f>IF(A37="","",IF(OR(C37="",D37="",D37&lt;=C37),"",IFERROR((D37-C37)*24,"")))</f>
        <v/>
      </c>
      <c r="O37" s="27">
        <f>IF(A37="","",IF(OR(K37="",L37="",M37=""),"",IFERROR(K37+(L37*M37),"")))</f>
        <v/>
      </c>
      <c r="P37" s="16" t="n"/>
      <c r="Q37" s="20">
        <f>IF(A37="","",IF(I37="Cancelado","Sem ação",IF(OR(B37="",C37="",D37="",E37="",G37="",H37="",I37="",J37=""),"Conferir campos",IF(D37&lt;=C37,"Conferir horário",IF(IFERROR(VLOOKUP(E37,'Profissionais'!$A$5:$D$104,4,FALSE),"")&lt;&gt;"Ativo","Conferir cadastro",IF(N37&gt;'Parâmetros'!$K$7,"Conferir duração",IF(J37&gt;'Parâmetros'!$K$8,"Conferir clientes",IF(AND(L37&lt;&gt;"",L37&gt;'Parâmetros'!$K$9),"Conferir comissão",IF(AND(B37&lt;'Parâmetros'!$K$5,OR(I37="Planejado",I37="Confirmado")),"Conferir data passada",IF(COUNTIFS($B$5:$B$104,B37,$G$5:$G$104,G37,$C$5:$C$104,"&lt;"&amp;D37,$D$5:$D$104,"&gt;"&amp;C37,$I$5:$I$104,"&lt;&gt;Cancelado")&gt;1,"Conferir conflito","OK"))))))))))</f>
        <v/>
      </c>
    </row>
    <row r="38">
      <c r="A38" s="13" t="n"/>
      <c r="B38" s="28" t="n"/>
      <c r="C38" s="29" t="n"/>
      <c r="D38" s="29" t="n"/>
      <c r="E38" s="13" t="n"/>
      <c r="F38" s="6">
        <f>IF(E38="","",IFERROR(VLOOKUP(E38,'Profissionais'!$A$5:$D$104,2,FALSE),"Conferir cadastro"))</f>
        <v/>
      </c>
      <c r="G38" s="16" t="n"/>
      <c r="H38" s="16" t="n"/>
      <c r="I38" s="13" t="n"/>
      <c r="J38" s="17" t="n"/>
      <c r="K38" s="30" t="n"/>
      <c r="L38" s="31" t="n"/>
      <c r="M38" s="30" t="n"/>
      <c r="N38" s="21">
        <f>IF(A38="","",IF(OR(C38="",D38="",D38&lt;=C38),"",IFERROR((D38-C38)*24,"")))</f>
        <v/>
      </c>
      <c r="O38" s="32">
        <f>IF(A38="","",IF(OR(K38="",L38="",M38=""),"",IFERROR(K38+(L38*M38),"")))</f>
        <v/>
      </c>
      <c r="P38" s="16" t="n"/>
      <c r="Q38" s="23">
        <f>IF(A38="","",IF(I38="Cancelado","Sem ação",IF(OR(B38="",C38="",D38="",E38="",G38="",H38="",I38="",J38=""),"Conferir campos",IF(D38&lt;=C38,"Conferir horário",IF(IFERROR(VLOOKUP(E38,'Profissionais'!$A$5:$D$104,4,FALSE),"")&lt;&gt;"Ativo","Conferir cadastro",IF(N38&gt;'Parâmetros'!$K$7,"Conferir duração",IF(J38&gt;'Parâmetros'!$K$8,"Conferir clientes",IF(AND(L38&lt;&gt;"",L38&gt;'Parâmetros'!$K$9),"Conferir comissão",IF(AND(B38&lt;'Parâmetros'!$K$5,OR(I38="Planejado",I38="Confirmado")),"Conferir data passada",IF(COUNTIFS($B$5:$B$104,B38,$G$5:$G$104,G38,$C$5:$C$104,"&lt;"&amp;D38,$D$5:$D$104,"&gt;"&amp;C38,$I$5:$I$104,"&lt;&gt;Cancelado")&gt;1,"Conferir conflito","OK"))))))))))</f>
        <v/>
      </c>
    </row>
    <row r="39">
      <c r="A39" s="13" t="n"/>
      <c r="B39" s="28" t="n"/>
      <c r="C39" s="29" t="n"/>
      <c r="D39" s="29" t="n"/>
      <c r="E39" s="13" t="n"/>
      <c r="F39" s="10">
        <f>IF(E39="","",IFERROR(VLOOKUP(E39,'Profissionais'!$A$5:$D$104,2,FALSE),"Conferir cadastro"))</f>
        <v/>
      </c>
      <c r="G39" s="16" t="n"/>
      <c r="H39" s="16" t="n"/>
      <c r="I39" s="13" t="n"/>
      <c r="J39" s="17" t="n"/>
      <c r="K39" s="30" t="n"/>
      <c r="L39" s="31" t="n"/>
      <c r="M39" s="30" t="n"/>
      <c r="N39" s="11">
        <f>IF(A39="","",IF(OR(C39="",D39="",D39&lt;=C39),"",IFERROR((D39-C39)*24,"")))</f>
        <v/>
      </c>
      <c r="O39" s="27">
        <f>IF(A39="","",IF(OR(K39="",L39="",M39=""),"",IFERROR(K39+(L39*M39),"")))</f>
        <v/>
      </c>
      <c r="P39" s="16" t="n"/>
      <c r="Q39" s="20">
        <f>IF(A39="","",IF(I39="Cancelado","Sem ação",IF(OR(B39="",C39="",D39="",E39="",G39="",H39="",I39="",J39=""),"Conferir campos",IF(D39&lt;=C39,"Conferir horário",IF(IFERROR(VLOOKUP(E39,'Profissionais'!$A$5:$D$104,4,FALSE),"")&lt;&gt;"Ativo","Conferir cadastro",IF(N39&gt;'Parâmetros'!$K$7,"Conferir duração",IF(J39&gt;'Parâmetros'!$K$8,"Conferir clientes",IF(AND(L39&lt;&gt;"",L39&gt;'Parâmetros'!$K$9),"Conferir comissão",IF(AND(B39&lt;'Parâmetros'!$K$5,OR(I39="Planejado",I39="Confirmado")),"Conferir data passada",IF(COUNTIFS($B$5:$B$104,B39,$G$5:$G$104,G39,$C$5:$C$104,"&lt;"&amp;D39,$D$5:$D$104,"&gt;"&amp;C39,$I$5:$I$104,"&lt;&gt;Cancelado")&gt;1,"Conferir conflito","OK"))))))))))</f>
        <v/>
      </c>
    </row>
    <row r="40">
      <c r="A40" s="13" t="n"/>
      <c r="B40" s="28" t="n"/>
      <c r="C40" s="29" t="n"/>
      <c r="D40" s="29" t="n"/>
      <c r="E40" s="13" t="n"/>
      <c r="F40" s="6">
        <f>IF(E40="","",IFERROR(VLOOKUP(E40,'Profissionais'!$A$5:$D$104,2,FALSE),"Conferir cadastro"))</f>
        <v/>
      </c>
      <c r="G40" s="16" t="n"/>
      <c r="H40" s="16" t="n"/>
      <c r="I40" s="13" t="n"/>
      <c r="J40" s="17" t="n"/>
      <c r="K40" s="30" t="n"/>
      <c r="L40" s="31" t="n"/>
      <c r="M40" s="30" t="n"/>
      <c r="N40" s="21">
        <f>IF(A40="","",IF(OR(C40="",D40="",D40&lt;=C40),"",IFERROR((D40-C40)*24,"")))</f>
        <v/>
      </c>
      <c r="O40" s="32">
        <f>IF(A40="","",IF(OR(K40="",L40="",M40=""),"",IFERROR(K40+(L40*M40),"")))</f>
        <v/>
      </c>
      <c r="P40" s="16" t="n"/>
      <c r="Q40" s="23">
        <f>IF(A40="","",IF(I40="Cancelado","Sem ação",IF(OR(B40="",C40="",D40="",E40="",G40="",H40="",I40="",J40=""),"Conferir campos",IF(D40&lt;=C40,"Conferir horário",IF(IFERROR(VLOOKUP(E40,'Profissionais'!$A$5:$D$104,4,FALSE),"")&lt;&gt;"Ativo","Conferir cadastro",IF(N40&gt;'Parâmetros'!$K$7,"Conferir duração",IF(J40&gt;'Parâmetros'!$K$8,"Conferir clientes",IF(AND(L40&lt;&gt;"",L40&gt;'Parâmetros'!$K$9),"Conferir comissão",IF(AND(B40&lt;'Parâmetros'!$K$5,OR(I40="Planejado",I40="Confirmado")),"Conferir data passada",IF(COUNTIFS($B$5:$B$104,B40,$G$5:$G$104,G40,$C$5:$C$104,"&lt;"&amp;D40,$D$5:$D$104,"&gt;"&amp;C40,$I$5:$I$104,"&lt;&gt;Cancelado")&gt;1,"Conferir conflito","OK"))))))))))</f>
        <v/>
      </c>
    </row>
    <row r="41">
      <c r="A41" s="13" t="n"/>
      <c r="B41" s="28" t="n"/>
      <c r="C41" s="29" t="n"/>
      <c r="D41" s="29" t="n"/>
      <c r="E41" s="13" t="n"/>
      <c r="F41" s="10">
        <f>IF(E41="","",IFERROR(VLOOKUP(E41,'Profissionais'!$A$5:$D$104,2,FALSE),"Conferir cadastro"))</f>
        <v/>
      </c>
      <c r="G41" s="16" t="n"/>
      <c r="H41" s="16" t="n"/>
      <c r="I41" s="13" t="n"/>
      <c r="J41" s="17" t="n"/>
      <c r="K41" s="30" t="n"/>
      <c r="L41" s="31" t="n"/>
      <c r="M41" s="30" t="n"/>
      <c r="N41" s="11">
        <f>IF(A41="","",IF(OR(C41="",D41="",D41&lt;=C41),"",IFERROR((D41-C41)*24,"")))</f>
        <v/>
      </c>
      <c r="O41" s="27">
        <f>IF(A41="","",IF(OR(K41="",L41="",M41=""),"",IFERROR(K41+(L41*M41),"")))</f>
        <v/>
      </c>
      <c r="P41" s="16" t="n"/>
      <c r="Q41" s="20">
        <f>IF(A41="","",IF(I41="Cancelado","Sem ação",IF(OR(B41="",C41="",D41="",E41="",G41="",H41="",I41="",J41=""),"Conferir campos",IF(D41&lt;=C41,"Conferir horário",IF(IFERROR(VLOOKUP(E41,'Profissionais'!$A$5:$D$104,4,FALSE),"")&lt;&gt;"Ativo","Conferir cadastro",IF(N41&gt;'Parâmetros'!$K$7,"Conferir duração",IF(J41&gt;'Parâmetros'!$K$8,"Conferir clientes",IF(AND(L41&lt;&gt;"",L41&gt;'Parâmetros'!$K$9),"Conferir comissão",IF(AND(B41&lt;'Parâmetros'!$K$5,OR(I41="Planejado",I41="Confirmado")),"Conferir data passada",IF(COUNTIFS($B$5:$B$104,B41,$G$5:$G$104,G41,$C$5:$C$104,"&lt;"&amp;D41,$D$5:$D$104,"&gt;"&amp;C41,$I$5:$I$104,"&lt;&gt;Cancelado")&gt;1,"Conferir conflito","OK"))))))))))</f>
        <v/>
      </c>
    </row>
    <row r="42">
      <c r="A42" s="13" t="n"/>
      <c r="B42" s="28" t="n"/>
      <c r="C42" s="29" t="n"/>
      <c r="D42" s="29" t="n"/>
      <c r="E42" s="13" t="n"/>
      <c r="F42" s="6">
        <f>IF(E42="","",IFERROR(VLOOKUP(E42,'Profissionais'!$A$5:$D$104,2,FALSE),"Conferir cadastro"))</f>
        <v/>
      </c>
      <c r="G42" s="16" t="n"/>
      <c r="H42" s="16" t="n"/>
      <c r="I42" s="13" t="n"/>
      <c r="J42" s="17" t="n"/>
      <c r="K42" s="30" t="n"/>
      <c r="L42" s="31" t="n"/>
      <c r="M42" s="30" t="n"/>
      <c r="N42" s="21">
        <f>IF(A42="","",IF(OR(C42="",D42="",D42&lt;=C42),"",IFERROR((D42-C42)*24,"")))</f>
        <v/>
      </c>
      <c r="O42" s="32">
        <f>IF(A42="","",IF(OR(K42="",L42="",M42=""),"",IFERROR(K42+(L42*M42),"")))</f>
        <v/>
      </c>
      <c r="P42" s="16" t="n"/>
      <c r="Q42" s="23">
        <f>IF(A42="","",IF(I42="Cancelado","Sem ação",IF(OR(B42="",C42="",D42="",E42="",G42="",H42="",I42="",J42=""),"Conferir campos",IF(D42&lt;=C42,"Conferir horário",IF(IFERROR(VLOOKUP(E42,'Profissionais'!$A$5:$D$104,4,FALSE),"")&lt;&gt;"Ativo","Conferir cadastro",IF(N42&gt;'Parâmetros'!$K$7,"Conferir duração",IF(J42&gt;'Parâmetros'!$K$8,"Conferir clientes",IF(AND(L42&lt;&gt;"",L42&gt;'Parâmetros'!$K$9),"Conferir comissão",IF(AND(B42&lt;'Parâmetros'!$K$5,OR(I42="Planejado",I42="Confirmado")),"Conferir data passada",IF(COUNTIFS($B$5:$B$104,B42,$G$5:$G$104,G42,$C$5:$C$104,"&lt;"&amp;D42,$D$5:$D$104,"&gt;"&amp;C42,$I$5:$I$104,"&lt;&gt;Cancelado")&gt;1,"Conferir conflito","OK"))))))))))</f>
        <v/>
      </c>
    </row>
    <row r="43">
      <c r="A43" s="13" t="n"/>
      <c r="B43" s="28" t="n"/>
      <c r="C43" s="29" t="n"/>
      <c r="D43" s="29" t="n"/>
      <c r="E43" s="13" t="n"/>
      <c r="F43" s="10">
        <f>IF(E43="","",IFERROR(VLOOKUP(E43,'Profissionais'!$A$5:$D$104,2,FALSE),"Conferir cadastro"))</f>
        <v/>
      </c>
      <c r="G43" s="16" t="n"/>
      <c r="H43" s="16" t="n"/>
      <c r="I43" s="13" t="n"/>
      <c r="J43" s="17" t="n"/>
      <c r="K43" s="30" t="n"/>
      <c r="L43" s="31" t="n"/>
      <c r="M43" s="30" t="n"/>
      <c r="N43" s="11">
        <f>IF(A43="","",IF(OR(C43="",D43="",D43&lt;=C43),"",IFERROR((D43-C43)*24,"")))</f>
        <v/>
      </c>
      <c r="O43" s="27">
        <f>IF(A43="","",IF(OR(K43="",L43="",M43=""),"",IFERROR(K43+(L43*M43),"")))</f>
        <v/>
      </c>
      <c r="P43" s="16" t="n"/>
      <c r="Q43" s="20">
        <f>IF(A43="","",IF(I43="Cancelado","Sem ação",IF(OR(B43="",C43="",D43="",E43="",G43="",H43="",I43="",J43=""),"Conferir campos",IF(D43&lt;=C43,"Conferir horário",IF(IFERROR(VLOOKUP(E43,'Profissionais'!$A$5:$D$104,4,FALSE),"")&lt;&gt;"Ativo","Conferir cadastro",IF(N43&gt;'Parâmetros'!$K$7,"Conferir duração",IF(J43&gt;'Parâmetros'!$K$8,"Conferir clientes",IF(AND(L43&lt;&gt;"",L43&gt;'Parâmetros'!$K$9),"Conferir comissão",IF(AND(B43&lt;'Parâmetros'!$K$5,OR(I43="Planejado",I43="Confirmado")),"Conferir data passada",IF(COUNTIFS($B$5:$B$104,B43,$G$5:$G$104,G43,$C$5:$C$104,"&lt;"&amp;D43,$D$5:$D$104,"&gt;"&amp;C43,$I$5:$I$104,"&lt;&gt;Cancelado")&gt;1,"Conferir conflito","OK"))))))))))</f>
        <v/>
      </c>
    </row>
    <row r="44">
      <c r="A44" s="13" t="n"/>
      <c r="B44" s="28" t="n"/>
      <c r="C44" s="29" t="n"/>
      <c r="D44" s="29" t="n"/>
      <c r="E44" s="13" t="n"/>
      <c r="F44" s="6">
        <f>IF(E44="","",IFERROR(VLOOKUP(E44,'Profissionais'!$A$5:$D$104,2,FALSE),"Conferir cadastro"))</f>
        <v/>
      </c>
      <c r="G44" s="16" t="n"/>
      <c r="H44" s="16" t="n"/>
      <c r="I44" s="13" t="n"/>
      <c r="J44" s="17" t="n"/>
      <c r="K44" s="30" t="n"/>
      <c r="L44" s="31" t="n"/>
      <c r="M44" s="30" t="n"/>
      <c r="N44" s="21">
        <f>IF(A44="","",IF(OR(C44="",D44="",D44&lt;=C44),"",IFERROR((D44-C44)*24,"")))</f>
        <v/>
      </c>
      <c r="O44" s="32">
        <f>IF(A44="","",IF(OR(K44="",L44="",M44=""),"",IFERROR(K44+(L44*M44),"")))</f>
        <v/>
      </c>
      <c r="P44" s="16" t="n"/>
      <c r="Q44" s="23">
        <f>IF(A44="","",IF(I44="Cancelado","Sem ação",IF(OR(B44="",C44="",D44="",E44="",G44="",H44="",I44="",J44=""),"Conferir campos",IF(D44&lt;=C44,"Conferir horário",IF(IFERROR(VLOOKUP(E44,'Profissionais'!$A$5:$D$104,4,FALSE),"")&lt;&gt;"Ativo","Conferir cadastro",IF(N44&gt;'Parâmetros'!$K$7,"Conferir duração",IF(J44&gt;'Parâmetros'!$K$8,"Conferir clientes",IF(AND(L44&lt;&gt;"",L44&gt;'Parâmetros'!$K$9),"Conferir comissão",IF(AND(B44&lt;'Parâmetros'!$K$5,OR(I44="Planejado",I44="Confirmado")),"Conferir data passada",IF(COUNTIFS($B$5:$B$104,B44,$G$5:$G$104,G44,$C$5:$C$104,"&lt;"&amp;D44,$D$5:$D$104,"&gt;"&amp;C44,$I$5:$I$104,"&lt;&gt;Cancelado")&gt;1,"Conferir conflito","OK"))))))))))</f>
        <v/>
      </c>
    </row>
    <row r="45">
      <c r="A45" s="13" t="n"/>
      <c r="B45" s="28" t="n"/>
      <c r="C45" s="29" t="n"/>
      <c r="D45" s="29" t="n"/>
      <c r="E45" s="13" t="n"/>
      <c r="F45" s="10">
        <f>IF(E45="","",IFERROR(VLOOKUP(E45,'Profissionais'!$A$5:$D$104,2,FALSE),"Conferir cadastro"))</f>
        <v/>
      </c>
      <c r="G45" s="16" t="n"/>
      <c r="H45" s="16" t="n"/>
      <c r="I45" s="13" t="n"/>
      <c r="J45" s="17" t="n"/>
      <c r="K45" s="30" t="n"/>
      <c r="L45" s="31" t="n"/>
      <c r="M45" s="30" t="n"/>
      <c r="N45" s="11">
        <f>IF(A45="","",IF(OR(C45="",D45="",D45&lt;=C45),"",IFERROR((D45-C45)*24,"")))</f>
        <v/>
      </c>
      <c r="O45" s="27">
        <f>IF(A45="","",IF(OR(K45="",L45="",M45=""),"",IFERROR(K45+(L45*M45),"")))</f>
        <v/>
      </c>
      <c r="P45" s="16" t="n"/>
      <c r="Q45" s="20">
        <f>IF(A45="","",IF(I45="Cancelado","Sem ação",IF(OR(B45="",C45="",D45="",E45="",G45="",H45="",I45="",J45=""),"Conferir campos",IF(D45&lt;=C45,"Conferir horário",IF(IFERROR(VLOOKUP(E45,'Profissionais'!$A$5:$D$104,4,FALSE),"")&lt;&gt;"Ativo","Conferir cadastro",IF(N45&gt;'Parâmetros'!$K$7,"Conferir duração",IF(J45&gt;'Parâmetros'!$K$8,"Conferir clientes",IF(AND(L45&lt;&gt;"",L45&gt;'Parâmetros'!$K$9),"Conferir comissão",IF(AND(B45&lt;'Parâmetros'!$K$5,OR(I45="Planejado",I45="Confirmado")),"Conferir data passada",IF(COUNTIFS($B$5:$B$104,B45,$G$5:$G$104,G45,$C$5:$C$104,"&lt;"&amp;D45,$D$5:$D$104,"&gt;"&amp;C45,$I$5:$I$104,"&lt;&gt;Cancelado")&gt;1,"Conferir conflito","OK"))))))))))</f>
        <v/>
      </c>
    </row>
    <row r="46">
      <c r="A46" s="13" t="n"/>
      <c r="B46" s="28" t="n"/>
      <c r="C46" s="29" t="n"/>
      <c r="D46" s="29" t="n"/>
      <c r="E46" s="13" t="n"/>
      <c r="F46" s="6">
        <f>IF(E46="","",IFERROR(VLOOKUP(E46,'Profissionais'!$A$5:$D$104,2,FALSE),"Conferir cadastro"))</f>
        <v/>
      </c>
      <c r="G46" s="16" t="n"/>
      <c r="H46" s="16" t="n"/>
      <c r="I46" s="13" t="n"/>
      <c r="J46" s="17" t="n"/>
      <c r="K46" s="30" t="n"/>
      <c r="L46" s="31" t="n"/>
      <c r="M46" s="30" t="n"/>
      <c r="N46" s="21">
        <f>IF(A46="","",IF(OR(C46="",D46="",D46&lt;=C46),"",IFERROR((D46-C46)*24,"")))</f>
        <v/>
      </c>
      <c r="O46" s="32">
        <f>IF(A46="","",IF(OR(K46="",L46="",M46=""),"",IFERROR(K46+(L46*M46),"")))</f>
        <v/>
      </c>
      <c r="P46" s="16" t="n"/>
      <c r="Q46" s="23">
        <f>IF(A46="","",IF(I46="Cancelado","Sem ação",IF(OR(B46="",C46="",D46="",E46="",G46="",H46="",I46="",J46=""),"Conferir campos",IF(D46&lt;=C46,"Conferir horário",IF(IFERROR(VLOOKUP(E46,'Profissionais'!$A$5:$D$104,4,FALSE),"")&lt;&gt;"Ativo","Conferir cadastro",IF(N46&gt;'Parâmetros'!$K$7,"Conferir duração",IF(J46&gt;'Parâmetros'!$K$8,"Conferir clientes",IF(AND(L46&lt;&gt;"",L46&gt;'Parâmetros'!$K$9),"Conferir comissão",IF(AND(B46&lt;'Parâmetros'!$K$5,OR(I46="Planejado",I46="Confirmado")),"Conferir data passada",IF(COUNTIFS($B$5:$B$104,B46,$G$5:$G$104,G46,$C$5:$C$104,"&lt;"&amp;D46,$D$5:$D$104,"&gt;"&amp;C46,$I$5:$I$104,"&lt;&gt;Cancelado")&gt;1,"Conferir conflito","OK"))))))))))</f>
        <v/>
      </c>
    </row>
    <row r="47">
      <c r="A47" s="13" t="n"/>
      <c r="B47" s="28" t="n"/>
      <c r="C47" s="29" t="n"/>
      <c r="D47" s="29" t="n"/>
      <c r="E47" s="13" t="n"/>
      <c r="F47" s="10">
        <f>IF(E47="","",IFERROR(VLOOKUP(E47,'Profissionais'!$A$5:$D$104,2,FALSE),"Conferir cadastro"))</f>
        <v/>
      </c>
      <c r="G47" s="16" t="n"/>
      <c r="H47" s="16" t="n"/>
      <c r="I47" s="13" t="n"/>
      <c r="J47" s="17" t="n"/>
      <c r="K47" s="30" t="n"/>
      <c r="L47" s="31" t="n"/>
      <c r="M47" s="30" t="n"/>
      <c r="N47" s="11">
        <f>IF(A47="","",IF(OR(C47="",D47="",D47&lt;=C47),"",IFERROR((D47-C47)*24,"")))</f>
        <v/>
      </c>
      <c r="O47" s="27">
        <f>IF(A47="","",IF(OR(K47="",L47="",M47=""),"",IFERROR(K47+(L47*M47),"")))</f>
        <v/>
      </c>
      <c r="P47" s="16" t="n"/>
      <c r="Q47" s="20">
        <f>IF(A47="","",IF(I47="Cancelado","Sem ação",IF(OR(B47="",C47="",D47="",E47="",G47="",H47="",I47="",J47=""),"Conferir campos",IF(D47&lt;=C47,"Conferir horário",IF(IFERROR(VLOOKUP(E47,'Profissionais'!$A$5:$D$104,4,FALSE),"")&lt;&gt;"Ativo","Conferir cadastro",IF(N47&gt;'Parâmetros'!$K$7,"Conferir duração",IF(J47&gt;'Parâmetros'!$K$8,"Conferir clientes",IF(AND(L47&lt;&gt;"",L47&gt;'Parâmetros'!$K$9),"Conferir comissão",IF(AND(B47&lt;'Parâmetros'!$K$5,OR(I47="Planejado",I47="Confirmado")),"Conferir data passada",IF(COUNTIFS($B$5:$B$104,B47,$G$5:$G$104,G47,$C$5:$C$104,"&lt;"&amp;D47,$D$5:$D$104,"&gt;"&amp;C47,$I$5:$I$104,"&lt;&gt;Cancelado")&gt;1,"Conferir conflito","OK"))))))))))</f>
        <v/>
      </c>
    </row>
    <row r="48">
      <c r="A48" s="13" t="n"/>
      <c r="B48" s="28" t="n"/>
      <c r="C48" s="29" t="n"/>
      <c r="D48" s="29" t="n"/>
      <c r="E48" s="13" t="n"/>
      <c r="F48" s="6">
        <f>IF(E48="","",IFERROR(VLOOKUP(E48,'Profissionais'!$A$5:$D$104,2,FALSE),"Conferir cadastro"))</f>
        <v/>
      </c>
      <c r="G48" s="16" t="n"/>
      <c r="H48" s="16" t="n"/>
      <c r="I48" s="13" t="n"/>
      <c r="J48" s="17" t="n"/>
      <c r="K48" s="30" t="n"/>
      <c r="L48" s="31" t="n"/>
      <c r="M48" s="30" t="n"/>
      <c r="N48" s="21">
        <f>IF(A48="","",IF(OR(C48="",D48="",D48&lt;=C48),"",IFERROR((D48-C48)*24,"")))</f>
        <v/>
      </c>
      <c r="O48" s="32">
        <f>IF(A48="","",IF(OR(K48="",L48="",M48=""),"",IFERROR(K48+(L48*M48),"")))</f>
        <v/>
      </c>
      <c r="P48" s="16" t="n"/>
      <c r="Q48" s="23">
        <f>IF(A48="","",IF(I48="Cancelado","Sem ação",IF(OR(B48="",C48="",D48="",E48="",G48="",H48="",I48="",J48=""),"Conferir campos",IF(D48&lt;=C48,"Conferir horário",IF(IFERROR(VLOOKUP(E48,'Profissionais'!$A$5:$D$104,4,FALSE),"")&lt;&gt;"Ativo","Conferir cadastro",IF(N48&gt;'Parâmetros'!$K$7,"Conferir duração",IF(J48&gt;'Parâmetros'!$K$8,"Conferir clientes",IF(AND(L48&lt;&gt;"",L48&gt;'Parâmetros'!$K$9),"Conferir comissão",IF(AND(B48&lt;'Parâmetros'!$K$5,OR(I48="Planejado",I48="Confirmado")),"Conferir data passada",IF(COUNTIFS($B$5:$B$104,B48,$G$5:$G$104,G48,$C$5:$C$104,"&lt;"&amp;D48,$D$5:$D$104,"&gt;"&amp;C48,$I$5:$I$104,"&lt;&gt;Cancelado")&gt;1,"Conferir conflito","OK"))))))))))</f>
        <v/>
      </c>
    </row>
    <row r="49">
      <c r="A49" s="13" t="n"/>
      <c r="B49" s="28" t="n"/>
      <c r="C49" s="29" t="n"/>
      <c r="D49" s="29" t="n"/>
      <c r="E49" s="13" t="n"/>
      <c r="F49" s="10">
        <f>IF(E49="","",IFERROR(VLOOKUP(E49,'Profissionais'!$A$5:$D$104,2,FALSE),"Conferir cadastro"))</f>
        <v/>
      </c>
      <c r="G49" s="16" t="n"/>
      <c r="H49" s="16" t="n"/>
      <c r="I49" s="13" t="n"/>
      <c r="J49" s="17" t="n"/>
      <c r="K49" s="30" t="n"/>
      <c r="L49" s="31" t="n"/>
      <c r="M49" s="30" t="n"/>
      <c r="N49" s="11">
        <f>IF(A49="","",IF(OR(C49="",D49="",D49&lt;=C49),"",IFERROR((D49-C49)*24,"")))</f>
        <v/>
      </c>
      <c r="O49" s="27">
        <f>IF(A49="","",IF(OR(K49="",L49="",M49=""),"",IFERROR(K49+(L49*M49),"")))</f>
        <v/>
      </c>
      <c r="P49" s="16" t="n"/>
      <c r="Q49" s="20">
        <f>IF(A49="","",IF(I49="Cancelado","Sem ação",IF(OR(B49="",C49="",D49="",E49="",G49="",H49="",I49="",J49=""),"Conferir campos",IF(D49&lt;=C49,"Conferir horário",IF(IFERROR(VLOOKUP(E49,'Profissionais'!$A$5:$D$104,4,FALSE),"")&lt;&gt;"Ativo","Conferir cadastro",IF(N49&gt;'Parâmetros'!$K$7,"Conferir duração",IF(J49&gt;'Parâmetros'!$K$8,"Conferir clientes",IF(AND(L49&lt;&gt;"",L49&gt;'Parâmetros'!$K$9),"Conferir comissão",IF(AND(B49&lt;'Parâmetros'!$K$5,OR(I49="Planejado",I49="Confirmado")),"Conferir data passada",IF(COUNTIFS($B$5:$B$104,B49,$G$5:$G$104,G49,$C$5:$C$104,"&lt;"&amp;D49,$D$5:$D$104,"&gt;"&amp;C49,$I$5:$I$104,"&lt;&gt;Cancelado")&gt;1,"Conferir conflito","OK"))))))))))</f>
        <v/>
      </c>
    </row>
    <row r="50">
      <c r="A50" s="13" t="n"/>
      <c r="B50" s="28" t="n"/>
      <c r="C50" s="29" t="n"/>
      <c r="D50" s="29" t="n"/>
      <c r="E50" s="13" t="n"/>
      <c r="F50" s="6">
        <f>IF(E50="","",IFERROR(VLOOKUP(E50,'Profissionais'!$A$5:$D$104,2,FALSE),"Conferir cadastro"))</f>
        <v/>
      </c>
      <c r="G50" s="16" t="n"/>
      <c r="H50" s="16" t="n"/>
      <c r="I50" s="13" t="n"/>
      <c r="J50" s="17" t="n"/>
      <c r="K50" s="30" t="n"/>
      <c r="L50" s="31" t="n"/>
      <c r="M50" s="30" t="n"/>
      <c r="N50" s="21">
        <f>IF(A50="","",IF(OR(C50="",D50="",D50&lt;=C50),"",IFERROR((D50-C50)*24,"")))</f>
        <v/>
      </c>
      <c r="O50" s="32">
        <f>IF(A50="","",IF(OR(K50="",L50="",M50=""),"",IFERROR(K50+(L50*M50),"")))</f>
        <v/>
      </c>
      <c r="P50" s="16" t="n"/>
      <c r="Q50" s="23">
        <f>IF(A50="","",IF(I50="Cancelado","Sem ação",IF(OR(B50="",C50="",D50="",E50="",G50="",H50="",I50="",J50=""),"Conferir campos",IF(D50&lt;=C50,"Conferir horário",IF(IFERROR(VLOOKUP(E50,'Profissionais'!$A$5:$D$104,4,FALSE),"")&lt;&gt;"Ativo","Conferir cadastro",IF(N50&gt;'Parâmetros'!$K$7,"Conferir duração",IF(J50&gt;'Parâmetros'!$K$8,"Conferir clientes",IF(AND(L50&lt;&gt;"",L50&gt;'Parâmetros'!$K$9),"Conferir comissão",IF(AND(B50&lt;'Parâmetros'!$K$5,OR(I50="Planejado",I50="Confirmado")),"Conferir data passada",IF(COUNTIFS($B$5:$B$104,B50,$G$5:$G$104,G50,$C$5:$C$104,"&lt;"&amp;D50,$D$5:$D$104,"&gt;"&amp;C50,$I$5:$I$104,"&lt;&gt;Cancelado")&gt;1,"Conferir conflito","OK"))))))))))</f>
        <v/>
      </c>
    </row>
    <row r="51">
      <c r="A51" s="13" t="n"/>
      <c r="B51" s="28" t="n"/>
      <c r="C51" s="29" t="n"/>
      <c r="D51" s="29" t="n"/>
      <c r="E51" s="13" t="n"/>
      <c r="F51" s="10">
        <f>IF(E51="","",IFERROR(VLOOKUP(E51,'Profissionais'!$A$5:$D$104,2,FALSE),"Conferir cadastro"))</f>
        <v/>
      </c>
      <c r="G51" s="16" t="n"/>
      <c r="H51" s="16" t="n"/>
      <c r="I51" s="13" t="n"/>
      <c r="J51" s="17" t="n"/>
      <c r="K51" s="30" t="n"/>
      <c r="L51" s="31" t="n"/>
      <c r="M51" s="30" t="n"/>
      <c r="N51" s="11">
        <f>IF(A51="","",IF(OR(C51="",D51="",D51&lt;=C51),"",IFERROR((D51-C51)*24,"")))</f>
        <v/>
      </c>
      <c r="O51" s="27">
        <f>IF(A51="","",IF(OR(K51="",L51="",M51=""),"",IFERROR(K51+(L51*M51),"")))</f>
        <v/>
      </c>
      <c r="P51" s="16" t="n"/>
      <c r="Q51" s="20">
        <f>IF(A51="","",IF(I51="Cancelado","Sem ação",IF(OR(B51="",C51="",D51="",E51="",G51="",H51="",I51="",J51=""),"Conferir campos",IF(D51&lt;=C51,"Conferir horário",IF(IFERROR(VLOOKUP(E51,'Profissionais'!$A$5:$D$104,4,FALSE),"")&lt;&gt;"Ativo","Conferir cadastro",IF(N51&gt;'Parâmetros'!$K$7,"Conferir duração",IF(J51&gt;'Parâmetros'!$K$8,"Conferir clientes",IF(AND(L51&lt;&gt;"",L51&gt;'Parâmetros'!$K$9),"Conferir comissão",IF(AND(B51&lt;'Parâmetros'!$K$5,OR(I51="Planejado",I51="Confirmado")),"Conferir data passada",IF(COUNTIFS($B$5:$B$104,B51,$G$5:$G$104,G51,$C$5:$C$104,"&lt;"&amp;D51,$D$5:$D$104,"&gt;"&amp;C51,$I$5:$I$104,"&lt;&gt;Cancelado")&gt;1,"Conferir conflito","OK"))))))))))</f>
        <v/>
      </c>
    </row>
    <row r="52">
      <c r="A52" s="13" t="n"/>
      <c r="B52" s="28" t="n"/>
      <c r="C52" s="29" t="n"/>
      <c r="D52" s="29" t="n"/>
      <c r="E52" s="13" t="n"/>
      <c r="F52" s="6">
        <f>IF(E52="","",IFERROR(VLOOKUP(E52,'Profissionais'!$A$5:$D$104,2,FALSE),"Conferir cadastro"))</f>
        <v/>
      </c>
      <c r="G52" s="16" t="n"/>
      <c r="H52" s="16" t="n"/>
      <c r="I52" s="13" t="n"/>
      <c r="J52" s="17" t="n"/>
      <c r="K52" s="30" t="n"/>
      <c r="L52" s="31" t="n"/>
      <c r="M52" s="30" t="n"/>
      <c r="N52" s="21">
        <f>IF(A52="","",IF(OR(C52="",D52="",D52&lt;=C52),"",IFERROR((D52-C52)*24,"")))</f>
        <v/>
      </c>
      <c r="O52" s="32">
        <f>IF(A52="","",IF(OR(K52="",L52="",M52=""),"",IFERROR(K52+(L52*M52),"")))</f>
        <v/>
      </c>
      <c r="P52" s="16" t="n"/>
      <c r="Q52" s="23">
        <f>IF(A52="","",IF(I52="Cancelado","Sem ação",IF(OR(B52="",C52="",D52="",E52="",G52="",H52="",I52="",J52=""),"Conferir campos",IF(D52&lt;=C52,"Conferir horário",IF(IFERROR(VLOOKUP(E52,'Profissionais'!$A$5:$D$104,4,FALSE),"")&lt;&gt;"Ativo","Conferir cadastro",IF(N52&gt;'Parâmetros'!$K$7,"Conferir duração",IF(J52&gt;'Parâmetros'!$K$8,"Conferir clientes",IF(AND(L52&lt;&gt;"",L52&gt;'Parâmetros'!$K$9),"Conferir comissão",IF(AND(B52&lt;'Parâmetros'!$K$5,OR(I52="Planejado",I52="Confirmado")),"Conferir data passada",IF(COUNTIFS($B$5:$B$104,B52,$G$5:$G$104,G52,$C$5:$C$104,"&lt;"&amp;D52,$D$5:$D$104,"&gt;"&amp;C52,$I$5:$I$104,"&lt;&gt;Cancelado")&gt;1,"Conferir conflito","OK"))))))))))</f>
        <v/>
      </c>
    </row>
    <row r="53">
      <c r="A53" s="13" t="n"/>
      <c r="B53" s="28" t="n"/>
      <c r="C53" s="29" t="n"/>
      <c r="D53" s="29" t="n"/>
      <c r="E53" s="13" t="n"/>
      <c r="F53" s="10">
        <f>IF(E53="","",IFERROR(VLOOKUP(E53,'Profissionais'!$A$5:$D$104,2,FALSE),"Conferir cadastro"))</f>
        <v/>
      </c>
      <c r="G53" s="16" t="n"/>
      <c r="H53" s="16" t="n"/>
      <c r="I53" s="13" t="n"/>
      <c r="J53" s="17" t="n"/>
      <c r="K53" s="30" t="n"/>
      <c r="L53" s="31" t="n"/>
      <c r="M53" s="30" t="n"/>
      <c r="N53" s="11">
        <f>IF(A53="","",IF(OR(C53="",D53="",D53&lt;=C53),"",IFERROR((D53-C53)*24,"")))</f>
        <v/>
      </c>
      <c r="O53" s="27">
        <f>IF(A53="","",IF(OR(K53="",L53="",M53=""),"",IFERROR(K53+(L53*M53),"")))</f>
        <v/>
      </c>
      <c r="P53" s="16" t="n"/>
      <c r="Q53" s="20">
        <f>IF(A53="","",IF(I53="Cancelado","Sem ação",IF(OR(B53="",C53="",D53="",E53="",G53="",H53="",I53="",J53=""),"Conferir campos",IF(D53&lt;=C53,"Conferir horário",IF(IFERROR(VLOOKUP(E53,'Profissionais'!$A$5:$D$104,4,FALSE),"")&lt;&gt;"Ativo","Conferir cadastro",IF(N53&gt;'Parâmetros'!$K$7,"Conferir duração",IF(J53&gt;'Parâmetros'!$K$8,"Conferir clientes",IF(AND(L53&lt;&gt;"",L53&gt;'Parâmetros'!$K$9),"Conferir comissão",IF(AND(B53&lt;'Parâmetros'!$K$5,OR(I53="Planejado",I53="Confirmado")),"Conferir data passada",IF(COUNTIFS($B$5:$B$104,B53,$G$5:$G$104,G53,$C$5:$C$104,"&lt;"&amp;D53,$D$5:$D$104,"&gt;"&amp;C53,$I$5:$I$104,"&lt;&gt;Cancelado")&gt;1,"Conferir conflito","OK"))))))))))</f>
        <v/>
      </c>
    </row>
    <row r="54">
      <c r="A54" s="13" t="n"/>
      <c r="B54" s="28" t="n"/>
      <c r="C54" s="29" t="n"/>
      <c r="D54" s="29" t="n"/>
      <c r="E54" s="13" t="n"/>
      <c r="F54" s="6">
        <f>IF(E54="","",IFERROR(VLOOKUP(E54,'Profissionais'!$A$5:$D$104,2,FALSE),"Conferir cadastro"))</f>
        <v/>
      </c>
      <c r="G54" s="16" t="n"/>
      <c r="H54" s="16" t="n"/>
      <c r="I54" s="13" t="n"/>
      <c r="J54" s="17" t="n"/>
      <c r="K54" s="30" t="n"/>
      <c r="L54" s="31" t="n"/>
      <c r="M54" s="30" t="n"/>
      <c r="N54" s="21">
        <f>IF(A54="","",IF(OR(C54="",D54="",D54&lt;=C54),"",IFERROR((D54-C54)*24,"")))</f>
        <v/>
      </c>
      <c r="O54" s="32">
        <f>IF(A54="","",IF(OR(K54="",L54="",M54=""),"",IFERROR(K54+(L54*M54),"")))</f>
        <v/>
      </c>
      <c r="P54" s="16" t="n"/>
      <c r="Q54" s="23">
        <f>IF(A54="","",IF(I54="Cancelado","Sem ação",IF(OR(B54="",C54="",D54="",E54="",G54="",H54="",I54="",J54=""),"Conferir campos",IF(D54&lt;=C54,"Conferir horário",IF(IFERROR(VLOOKUP(E54,'Profissionais'!$A$5:$D$104,4,FALSE),"")&lt;&gt;"Ativo","Conferir cadastro",IF(N54&gt;'Parâmetros'!$K$7,"Conferir duração",IF(J54&gt;'Parâmetros'!$K$8,"Conferir clientes",IF(AND(L54&lt;&gt;"",L54&gt;'Parâmetros'!$K$9),"Conferir comissão",IF(AND(B54&lt;'Parâmetros'!$K$5,OR(I54="Planejado",I54="Confirmado")),"Conferir data passada",IF(COUNTIFS($B$5:$B$104,B54,$G$5:$G$104,G54,$C$5:$C$104,"&lt;"&amp;D54,$D$5:$D$104,"&gt;"&amp;C54,$I$5:$I$104,"&lt;&gt;Cancelado")&gt;1,"Conferir conflito","OK"))))))))))</f>
        <v/>
      </c>
    </row>
    <row r="55">
      <c r="A55" s="13" t="n"/>
      <c r="B55" s="28" t="n"/>
      <c r="C55" s="29" t="n"/>
      <c r="D55" s="29" t="n"/>
      <c r="E55" s="13" t="n"/>
      <c r="F55" s="10">
        <f>IF(E55="","",IFERROR(VLOOKUP(E55,'Profissionais'!$A$5:$D$104,2,FALSE),"Conferir cadastro"))</f>
        <v/>
      </c>
      <c r="G55" s="16" t="n"/>
      <c r="H55" s="16" t="n"/>
      <c r="I55" s="13" t="n"/>
      <c r="J55" s="17" t="n"/>
      <c r="K55" s="30" t="n"/>
      <c r="L55" s="31" t="n"/>
      <c r="M55" s="30" t="n"/>
      <c r="N55" s="11">
        <f>IF(A55="","",IF(OR(C55="",D55="",D55&lt;=C55),"",IFERROR((D55-C55)*24,"")))</f>
        <v/>
      </c>
      <c r="O55" s="27">
        <f>IF(A55="","",IF(OR(K55="",L55="",M55=""),"",IFERROR(K55+(L55*M55),"")))</f>
        <v/>
      </c>
      <c r="P55" s="16" t="n"/>
      <c r="Q55" s="20">
        <f>IF(A55="","",IF(I55="Cancelado","Sem ação",IF(OR(B55="",C55="",D55="",E55="",G55="",H55="",I55="",J55=""),"Conferir campos",IF(D55&lt;=C55,"Conferir horário",IF(IFERROR(VLOOKUP(E55,'Profissionais'!$A$5:$D$104,4,FALSE),"")&lt;&gt;"Ativo","Conferir cadastro",IF(N55&gt;'Parâmetros'!$K$7,"Conferir duração",IF(J55&gt;'Parâmetros'!$K$8,"Conferir clientes",IF(AND(L55&lt;&gt;"",L55&gt;'Parâmetros'!$K$9),"Conferir comissão",IF(AND(B55&lt;'Parâmetros'!$K$5,OR(I55="Planejado",I55="Confirmado")),"Conferir data passada",IF(COUNTIFS($B$5:$B$104,B55,$G$5:$G$104,G55,$C$5:$C$104,"&lt;"&amp;D55,$D$5:$D$104,"&gt;"&amp;C55,$I$5:$I$104,"&lt;&gt;Cancelado")&gt;1,"Conferir conflito","OK"))))))))))</f>
        <v/>
      </c>
    </row>
    <row r="56">
      <c r="A56" s="13" t="n"/>
      <c r="B56" s="28" t="n"/>
      <c r="C56" s="29" t="n"/>
      <c r="D56" s="29" t="n"/>
      <c r="E56" s="13" t="n"/>
      <c r="F56" s="6">
        <f>IF(E56="","",IFERROR(VLOOKUP(E56,'Profissionais'!$A$5:$D$104,2,FALSE),"Conferir cadastro"))</f>
        <v/>
      </c>
      <c r="G56" s="16" t="n"/>
      <c r="H56" s="16" t="n"/>
      <c r="I56" s="13" t="n"/>
      <c r="J56" s="17" t="n"/>
      <c r="K56" s="30" t="n"/>
      <c r="L56" s="31" t="n"/>
      <c r="M56" s="30" t="n"/>
      <c r="N56" s="21">
        <f>IF(A56="","",IF(OR(C56="",D56="",D56&lt;=C56),"",IFERROR((D56-C56)*24,"")))</f>
        <v/>
      </c>
      <c r="O56" s="32">
        <f>IF(A56="","",IF(OR(K56="",L56="",M56=""),"",IFERROR(K56+(L56*M56),"")))</f>
        <v/>
      </c>
      <c r="P56" s="16" t="n"/>
      <c r="Q56" s="23">
        <f>IF(A56="","",IF(I56="Cancelado","Sem ação",IF(OR(B56="",C56="",D56="",E56="",G56="",H56="",I56="",J56=""),"Conferir campos",IF(D56&lt;=C56,"Conferir horário",IF(IFERROR(VLOOKUP(E56,'Profissionais'!$A$5:$D$104,4,FALSE),"")&lt;&gt;"Ativo","Conferir cadastro",IF(N56&gt;'Parâmetros'!$K$7,"Conferir duração",IF(J56&gt;'Parâmetros'!$K$8,"Conferir clientes",IF(AND(L56&lt;&gt;"",L56&gt;'Parâmetros'!$K$9),"Conferir comissão",IF(AND(B56&lt;'Parâmetros'!$K$5,OR(I56="Planejado",I56="Confirmado")),"Conferir data passada",IF(COUNTIFS($B$5:$B$104,B56,$G$5:$G$104,G56,$C$5:$C$104,"&lt;"&amp;D56,$D$5:$D$104,"&gt;"&amp;C56,$I$5:$I$104,"&lt;&gt;Cancelado")&gt;1,"Conferir conflito","OK"))))))))))</f>
        <v/>
      </c>
    </row>
    <row r="57">
      <c r="A57" s="13" t="n"/>
      <c r="B57" s="28" t="n"/>
      <c r="C57" s="29" t="n"/>
      <c r="D57" s="29" t="n"/>
      <c r="E57" s="13" t="n"/>
      <c r="F57" s="10">
        <f>IF(E57="","",IFERROR(VLOOKUP(E57,'Profissionais'!$A$5:$D$104,2,FALSE),"Conferir cadastro"))</f>
        <v/>
      </c>
      <c r="G57" s="16" t="n"/>
      <c r="H57" s="16" t="n"/>
      <c r="I57" s="13" t="n"/>
      <c r="J57" s="17" t="n"/>
      <c r="K57" s="30" t="n"/>
      <c r="L57" s="31" t="n"/>
      <c r="M57" s="30" t="n"/>
      <c r="N57" s="11">
        <f>IF(A57="","",IF(OR(C57="",D57="",D57&lt;=C57),"",IFERROR((D57-C57)*24,"")))</f>
        <v/>
      </c>
      <c r="O57" s="27">
        <f>IF(A57="","",IF(OR(K57="",L57="",M57=""),"",IFERROR(K57+(L57*M57),"")))</f>
        <v/>
      </c>
      <c r="P57" s="16" t="n"/>
      <c r="Q57" s="20">
        <f>IF(A57="","",IF(I57="Cancelado","Sem ação",IF(OR(B57="",C57="",D57="",E57="",G57="",H57="",I57="",J57=""),"Conferir campos",IF(D57&lt;=C57,"Conferir horário",IF(IFERROR(VLOOKUP(E57,'Profissionais'!$A$5:$D$104,4,FALSE),"")&lt;&gt;"Ativo","Conferir cadastro",IF(N57&gt;'Parâmetros'!$K$7,"Conferir duração",IF(J57&gt;'Parâmetros'!$K$8,"Conferir clientes",IF(AND(L57&lt;&gt;"",L57&gt;'Parâmetros'!$K$9),"Conferir comissão",IF(AND(B57&lt;'Parâmetros'!$K$5,OR(I57="Planejado",I57="Confirmado")),"Conferir data passada",IF(COUNTIFS($B$5:$B$104,B57,$G$5:$G$104,G57,$C$5:$C$104,"&lt;"&amp;D57,$D$5:$D$104,"&gt;"&amp;C57,$I$5:$I$104,"&lt;&gt;Cancelado")&gt;1,"Conferir conflito","OK"))))))))))</f>
        <v/>
      </c>
    </row>
    <row r="58">
      <c r="A58" s="13" t="n"/>
      <c r="B58" s="28" t="n"/>
      <c r="C58" s="29" t="n"/>
      <c r="D58" s="29" t="n"/>
      <c r="E58" s="13" t="n"/>
      <c r="F58" s="6">
        <f>IF(E58="","",IFERROR(VLOOKUP(E58,'Profissionais'!$A$5:$D$104,2,FALSE),"Conferir cadastro"))</f>
        <v/>
      </c>
      <c r="G58" s="16" t="n"/>
      <c r="H58" s="16" t="n"/>
      <c r="I58" s="13" t="n"/>
      <c r="J58" s="17" t="n"/>
      <c r="K58" s="30" t="n"/>
      <c r="L58" s="31" t="n"/>
      <c r="M58" s="30" t="n"/>
      <c r="N58" s="21">
        <f>IF(A58="","",IF(OR(C58="",D58="",D58&lt;=C58),"",IFERROR((D58-C58)*24,"")))</f>
        <v/>
      </c>
      <c r="O58" s="32">
        <f>IF(A58="","",IF(OR(K58="",L58="",M58=""),"",IFERROR(K58+(L58*M58),"")))</f>
        <v/>
      </c>
      <c r="P58" s="16" t="n"/>
      <c r="Q58" s="23">
        <f>IF(A58="","",IF(I58="Cancelado","Sem ação",IF(OR(B58="",C58="",D58="",E58="",G58="",H58="",I58="",J58=""),"Conferir campos",IF(D58&lt;=C58,"Conferir horário",IF(IFERROR(VLOOKUP(E58,'Profissionais'!$A$5:$D$104,4,FALSE),"")&lt;&gt;"Ativo","Conferir cadastro",IF(N58&gt;'Parâmetros'!$K$7,"Conferir duração",IF(J58&gt;'Parâmetros'!$K$8,"Conferir clientes",IF(AND(L58&lt;&gt;"",L58&gt;'Parâmetros'!$K$9),"Conferir comissão",IF(AND(B58&lt;'Parâmetros'!$K$5,OR(I58="Planejado",I58="Confirmado")),"Conferir data passada",IF(COUNTIFS($B$5:$B$104,B58,$G$5:$G$104,G58,$C$5:$C$104,"&lt;"&amp;D58,$D$5:$D$104,"&gt;"&amp;C58,$I$5:$I$104,"&lt;&gt;Cancelado")&gt;1,"Conferir conflito","OK"))))))))))</f>
        <v/>
      </c>
    </row>
    <row r="59">
      <c r="A59" s="13" t="n"/>
      <c r="B59" s="28" t="n"/>
      <c r="C59" s="29" t="n"/>
      <c r="D59" s="29" t="n"/>
      <c r="E59" s="13" t="n"/>
      <c r="F59" s="10">
        <f>IF(E59="","",IFERROR(VLOOKUP(E59,'Profissionais'!$A$5:$D$104,2,FALSE),"Conferir cadastro"))</f>
        <v/>
      </c>
      <c r="G59" s="16" t="n"/>
      <c r="H59" s="16" t="n"/>
      <c r="I59" s="13" t="n"/>
      <c r="J59" s="17" t="n"/>
      <c r="K59" s="30" t="n"/>
      <c r="L59" s="31" t="n"/>
      <c r="M59" s="30" t="n"/>
      <c r="N59" s="11">
        <f>IF(A59="","",IF(OR(C59="",D59="",D59&lt;=C59),"",IFERROR((D59-C59)*24,"")))</f>
        <v/>
      </c>
      <c r="O59" s="27">
        <f>IF(A59="","",IF(OR(K59="",L59="",M59=""),"",IFERROR(K59+(L59*M59),"")))</f>
        <v/>
      </c>
      <c r="P59" s="16" t="n"/>
      <c r="Q59" s="20">
        <f>IF(A59="","",IF(I59="Cancelado","Sem ação",IF(OR(B59="",C59="",D59="",E59="",G59="",H59="",I59="",J59=""),"Conferir campos",IF(D59&lt;=C59,"Conferir horário",IF(IFERROR(VLOOKUP(E59,'Profissionais'!$A$5:$D$104,4,FALSE),"")&lt;&gt;"Ativo","Conferir cadastro",IF(N59&gt;'Parâmetros'!$K$7,"Conferir duração",IF(J59&gt;'Parâmetros'!$K$8,"Conferir clientes",IF(AND(L59&lt;&gt;"",L59&gt;'Parâmetros'!$K$9),"Conferir comissão",IF(AND(B59&lt;'Parâmetros'!$K$5,OR(I59="Planejado",I59="Confirmado")),"Conferir data passada",IF(COUNTIFS($B$5:$B$104,B59,$G$5:$G$104,G59,$C$5:$C$104,"&lt;"&amp;D59,$D$5:$D$104,"&gt;"&amp;C59,$I$5:$I$104,"&lt;&gt;Cancelado")&gt;1,"Conferir conflito","OK"))))))))))</f>
        <v/>
      </c>
    </row>
    <row r="60">
      <c r="A60" s="13" t="n"/>
      <c r="B60" s="28" t="n"/>
      <c r="C60" s="29" t="n"/>
      <c r="D60" s="29" t="n"/>
      <c r="E60" s="13" t="n"/>
      <c r="F60" s="6">
        <f>IF(E60="","",IFERROR(VLOOKUP(E60,'Profissionais'!$A$5:$D$104,2,FALSE),"Conferir cadastro"))</f>
        <v/>
      </c>
      <c r="G60" s="16" t="n"/>
      <c r="H60" s="16" t="n"/>
      <c r="I60" s="13" t="n"/>
      <c r="J60" s="17" t="n"/>
      <c r="K60" s="30" t="n"/>
      <c r="L60" s="31" t="n"/>
      <c r="M60" s="30" t="n"/>
      <c r="N60" s="21">
        <f>IF(A60="","",IF(OR(C60="",D60="",D60&lt;=C60),"",IFERROR((D60-C60)*24,"")))</f>
        <v/>
      </c>
      <c r="O60" s="32">
        <f>IF(A60="","",IF(OR(K60="",L60="",M60=""),"",IFERROR(K60+(L60*M60),"")))</f>
        <v/>
      </c>
      <c r="P60" s="16" t="n"/>
      <c r="Q60" s="23">
        <f>IF(A60="","",IF(I60="Cancelado","Sem ação",IF(OR(B60="",C60="",D60="",E60="",G60="",H60="",I60="",J60=""),"Conferir campos",IF(D60&lt;=C60,"Conferir horário",IF(IFERROR(VLOOKUP(E60,'Profissionais'!$A$5:$D$104,4,FALSE),"")&lt;&gt;"Ativo","Conferir cadastro",IF(N60&gt;'Parâmetros'!$K$7,"Conferir duração",IF(J60&gt;'Parâmetros'!$K$8,"Conferir clientes",IF(AND(L60&lt;&gt;"",L60&gt;'Parâmetros'!$K$9),"Conferir comissão",IF(AND(B60&lt;'Parâmetros'!$K$5,OR(I60="Planejado",I60="Confirmado")),"Conferir data passada",IF(COUNTIFS($B$5:$B$104,B60,$G$5:$G$104,G60,$C$5:$C$104,"&lt;"&amp;D60,$D$5:$D$104,"&gt;"&amp;C60,$I$5:$I$104,"&lt;&gt;Cancelado")&gt;1,"Conferir conflito","OK"))))))))))</f>
        <v/>
      </c>
    </row>
    <row r="61">
      <c r="A61" s="13" t="n"/>
      <c r="B61" s="28" t="n"/>
      <c r="C61" s="29" t="n"/>
      <c r="D61" s="29" t="n"/>
      <c r="E61" s="13" t="n"/>
      <c r="F61" s="10">
        <f>IF(E61="","",IFERROR(VLOOKUP(E61,'Profissionais'!$A$5:$D$104,2,FALSE),"Conferir cadastro"))</f>
        <v/>
      </c>
      <c r="G61" s="16" t="n"/>
      <c r="H61" s="16" t="n"/>
      <c r="I61" s="13" t="n"/>
      <c r="J61" s="17" t="n"/>
      <c r="K61" s="30" t="n"/>
      <c r="L61" s="31" t="n"/>
      <c r="M61" s="30" t="n"/>
      <c r="N61" s="11">
        <f>IF(A61="","",IF(OR(C61="",D61="",D61&lt;=C61),"",IFERROR((D61-C61)*24,"")))</f>
        <v/>
      </c>
      <c r="O61" s="27">
        <f>IF(A61="","",IF(OR(K61="",L61="",M61=""),"",IFERROR(K61+(L61*M61),"")))</f>
        <v/>
      </c>
      <c r="P61" s="16" t="n"/>
      <c r="Q61" s="20">
        <f>IF(A61="","",IF(I61="Cancelado","Sem ação",IF(OR(B61="",C61="",D61="",E61="",G61="",H61="",I61="",J61=""),"Conferir campos",IF(D61&lt;=C61,"Conferir horário",IF(IFERROR(VLOOKUP(E61,'Profissionais'!$A$5:$D$104,4,FALSE),"")&lt;&gt;"Ativo","Conferir cadastro",IF(N61&gt;'Parâmetros'!$K$7,"Conferir duração",IF(J61&gt;'Parâmetros'!$K$8,"Conferir clientes",IF(AND(L61&lt;&gt;"",L61&gt;'Parâmetros'!$K$9),"Conferir comissão",IF(AND(B61&lt;'Parâmetros'!$K$5,OR(I61="Planejado",I61="Confirmado")),"Conferir data passada",IF(COUNTIFS($B$5:$B$104,B61,$G$5:$G$104,G61,$C$5:$C$104,"&lt;"&amp;D61,$D$5:$D$104,"&gt;"&amp;C61,$I$5:$I$104,"&lt;&gt;Cancelado")&gt;1,"Conferir conflito","OK"))))))))))</f>
        <v/>
      </c>
    </row>
    <row r="62">
      <c r="A62" s="13" t="n"/>
      <c r="B62" s="28" t="n"/>
      <c r="C62" s="29" t="n"/>
      <c r="D62" s="29" t="n"/>
      <c r="E62" s="13" t="n"/>
      <c r="F62" s="6">
        <f>IF(E62="","",IFERROR(VLOOKUP(E62,'Profissionais'!$A$5:$D$104,2,FALSE),"Conferir cadastro"))</f>
        <v/>
      </c>
      <c r="G62" s="16" t="n"/>
      <c r="H62" s="16" t="n"/>
      <c r="I62" s="13" t="n"/>
      <c r="J62" s="17" t="n"/>
      <c r="K62" s="30" t="n"/>
      <c r="L62" s="31" t="n"/>
      <c r="M62" s="30" t="n"/>
      <c r="N62" s="21">
        <f>IF(A62="","",IF(OR(C62="",D62="",D62&lt;=C62),"",IFERROR((D62-C62)*24,"")))</f>
        <v/>
      </c>
      <c r="O62" s="32">
        <f>IF(A62="","",IF(OR(K62="",L62="",M62=""),"",IFERROR(K62+(L62*M62),"")))</f>
        <v/>
      </c>
      <c r="P62" s="16" t="n"/>
      <c r="Q62" s="23">
        <f>IF(A62="","",IF(I62="Cancelado","Sem ação",IF(OR(B62="",C62="",D62="",E62="",G62="",H62="",I62="",J62=""),"Conferir campos",IF(D62&lt;=C62,"Conferir horário",IF(IFERROR(VLOOKUP(E62,'Profissionais'!$A$5:$D$104,4,FALSE),"")&lt;&gt;"Ativo","Conferir cadastro",IF(N62&gt;'Parâmetros'!$K$7,"Conferir duração",IF(J62&gt;'Parâmetros'!$K$8,"Conferir clientes",IF(AND(L62&lt;&gt;"",L62&gt;'Parâmetros'!$K$9),"Conferir comissão",IF(AND(B62&lt;'Parâmetros'!$K$5,OR(I62="Planejado",I62="Confirmado")),"Conferir data passada",IF(COUNTIFS($B$5:$B$104,B62,$G$5:$G$104,G62,$C$5:$C$104,"&lt;"&amp;D62,$D$5:$D$104,"&gt;"&amp;C62,$I$5:$I$104,"&lt;&gt;Cancelado")&gt;1,"Conferir conflito","OK"))))))))))</f>
        <v/>
      </c>
    </row>
    <row r="63">
      <c r="A63" s="13" t="n"/>
      <c r="B63" s="28" t="n"/>
      <c r="C63" s="29" t="n"/>
      <c r="D63" s="29" t="n"/>
      <c r="E63" s="13" t="n"/>
      <c r="F63" s="10">
        <f>IF(E63="","",IFERROR(VLOOKUP(E63,'Profissionais'!$A$5:$D$104,2,FALSE),"Conferir cadastro"))</f>
        <v/>
      </c>
      <c r="G63" s="16" t="n"/>
      <c r="H63" s="16" t="n"/>
      <c r="I63" s="13" t="n"/>
      <c r="J63" s="17" t="n"/>
      <c r="K63" s="30" t="n"/>
      <c r="L63" s="31" t="n"/>
      <c r="M63" s="30" t="n"/>
      <c r="N63" s="11">
        <f>IF(A63="","",IF(OR(C63="",D63="",D63&lt;=C63),"",IFERROR((D63-C63)*24,"")))</f>
        <v/>
      </c>
      <c r="O63" s="27">
        <f>IF(A63="","",IF(OR(K63="",L63="",M63=""),"",IFERROR(K63+(L63*M63),"")))</f>
        <v/>
      </c>
      <c r="P63" s="16" t="n"/>
      <c r="Q63" s="20">
        <f>IF(A63="","",IF(I63="Cancelado","Sem ação",IF(OR(B63="",C63="",D63="",E63="",G63="",H63="",I63="",J63=""),"Conferir campos",IF(D63&lt;=C63,"Conferir horário",IF(IFERROR(VLOOKUP(E63,'Profissionais'!$A$5:$D$104,4,FALSE),"")&lt;&gt;"Ativo","Conferir cadastro",IF(N63&gt;'Parâmetros'!$K$7,"Conferir duração",IF(J63&gt;'Parâmetros'!$K$8,"Conferir clientes",IF(AND(L63&lt;&gt;"",L63&gt;'Parâmetros'!$K$9),"Conferir comissão",IF(AND(B63&lt;'Parâmetros'!$K$5,OR(I63="Planejado",I63="Confirmado")),"Conferir data passada",IF(COUNTIFS($B$5:$B$104,B63,$G$5:$G$104,G63,$C$5:$C$104,"&lt;"&amp;D63,$D$5:$D$104,"&gt;"&amp;C63,$I$5:$I$104,"&lt;&gt;Cancelado")&gt;1,"Conferir conflito","OK"))))))))))</f>
        <v/>
      </c>
    </row>
    <row r="64">
      <c r="A64" s="13" t="n"/>
      <c r="B64" s="28" t="n"/>
      <c r="C64" s="29" t="n"/>
      <c r="D64" s="29" t="n"/>
      <c r="E64" s="13" t="n"/>
      <c r="F64" s="6">
        <f>IF(E64="","",IFERROR(VLOOKUP(E64,'Profissionais'!$A$5:$D$104,2,FALSE),"Conferir cadastro"))</f>
        <v/>
      </c>
      <c r="G64" s="16" t="n"/>
      <c r="H64" s="16" t="n"/>
      <c r="I64" s="13" t="n"/>
      <c r="J64" s="17" t="n"/>
      <c r="K64" s="30" t="n"/>
      <c r="L64" s="31" t="n"/>
      <c r="M64" s="30" t="n"/>
      <c r="N64" s="21">
        <f>IF(A64="","",IF(OR(C64="",D64="",D64&lt;=C64),"",IFERROR((D64-C64)*24,"")))</f>
        <v/>
      </c>
      <c r="O64" s="32">
        <f>IF(A64="","",IF(OR(K64="",L64="",M64=""),"",IFERROR(K64+(L64*M64),"")))</f>
        <v/>
      </c>
      <c r="P64" s="16" t="n"/>
      <c r="Q64" s="23">
        <f>IF(A64="","",IF(I64="Cancelado","Sem ação",IF(OR(B64="",C64="",D64="",E64="",G64="",H64="",I64="",J64=""),"Conferir campos",IF(D64&lt;=C64,"Conferir horário",IF(IFERROR(VLOOKUP(E64,'Profissionais'!$A$5:$D$104,4,FALSE),"")&lt;&gt;"Ativo","Conferir cadastro",IF(N64&gt;'Parâmetros'!$K$7,"Conferir duração",IF(J64&gt;'Parâmetros'!$K$8,"Conferir clientes",IF(AND(L64&lt;&gt;"",L64&gt;'Parâmetros'!$K$9),"Conferir comissão",IF(AND(B64&lt;'Parâmetros'!$K$5,OR(I64="Planejado",I64="Confirmado")),"Conferir data passada",IF(COUNTIFS($B$5:$B$104,B64,$G$5:$G$104,G64,$C$5:$C$104,"&lt;"&amp;D64,$D$5:$D$104,"&gt;"&amp;C64,$I$5:$I$104,"&lt;&gt;Cancelado")&gt;1,"Conferir conflito","OK"))))))))))</f>
        <v/>
      </c>
    </row>
    <row r="65">
      <c r="A65" s="13" t="n"/>
      <c r="B65" s="28" t="n"/>
      <c r="C65" s="29" t="n"/>
      <c r="D65" s="29" t="n"/>
      <c r="E65" s="13" t="n"/>
      <c r="F65" s="10">
        <f>IF(E65="","",IFERROR(VLOOKUP(E65,'Profissionais'!$A$5:$D$104,2,FALSE),"Conferir cadastro"))</f>
        <v/>
      </c>
      <c r="G65" s="16" t="n"/>
      <c r="H65" s="16" t="n"/>
      <c r="I65" s="13" t="n"/>
      <c r="J65" s="17" t="n"/>
      <c r="K65" s="30" t="n"/>
      <c r="L65" s="31" t="n"/>
      <c r="M65" s="30" t="n"/>
      <c r="N65" s="11">
        <f>IF(A65="","",IF(OR(C65="",D65="",D65&lt;=C65),"",IFERROR((D65-C65)*24,"")))</f>
        <v/>
      </c>
      <c r="O65" s="27">
        <f>IF(A65="","",IF(OR(K65="",L65="",M65=""),"",IFERROR(K65+(L65*M65),"")))</f>
        <v/>
      </c>
      <c r="P65" s="16" t="n"/>
      <c r="Q65" s="20">
        <f>IF(A65="","",IF(I65="Cancelado","Sem ação",IF(OR(B65="",C65="",D65="",E65="",G65="",H65="",I65="",J65=""),"Conferir campos",IF(D65&lt;=C65,"Conferir horário",IF(IFERROR(VLOOKUP(E65,'Profissionais'!$A$5:$D$104,4,FALSE),"")&lt;&gt;"Ativo","Conferir cadastro",IF(N65&gt;'Parâmetros'!$K$7,"Conferir duração",IF(J65&gt;'Parâmetros'!$K$8,"Conferir clientes",IF(AND(L65&lt;&gt;"",L65&gt;'Parâmetros'!$K$9),"Conferir comissão",IF(AND(B65&lt;'Parâmetros'!$K$5,OR(I65="Planejado",I65="Confirmado")),"Conferir data passada",IF(COUNTIFS($B$5:$B$104,B65,$G$5:$G$104,G65,$C$5:$C$104,"&lt;"&amp;D65,$D$5:$D$104,"&gt;"&amp;C65,$I$5:$I$104,"&lt;&gt;Cancelado")&gt;1,"Conferir conflito","OK"))))))))))</f>
        <v/>
      </c>
    </row>
    <row r="66">
      <c r="A66" s="13" t="n"/>
      <c r="B66" s="28" t="n"/>
      <c r="C66" s="29" t="n"/>
      <c r="D66" s="29" t="n"/>
      <c r="E66" s="13" t="n"/>
      <c r="F66" s="6">
        <f>IF(E66="","",IFERROR(VLOOKUP(E66,'Profissionais'!$A$5:$D$104,2,FALSE),"Conferir cadastro"))</f>
        <v/>
      </c>
      <c r="G66" s="16" t="n"/>
      <c r="H66" s="16" t="n"/>
      <c r="I66" s="13" t="n"/>
      <c r="J66" s="17" t="n"/>
      <c r="K66" s="30" t="n"/>
      <c r="L66" s="31" t="n"/>
      <c r="M66" s="30" t="n"/>
      <c r="N66" s="21">
        <f>IF(A66="","",IF(OR(C66="",D66="",D66&lt;=C66),"",IFERROR((D66-C66)*24,"")))</f>
        <v/>
      </c>
      <c r="O66" s="32">
        <f>IF(A66="","",IF(OR(K66="",L66="",M66=""),"",IFERROR(K66+(L66*M66),"")))</f>
        <v/>
      </c>
      <c r="P66" s="16" t="n"/>
      <c r="Q66" s="23">
        <f>IF(A66="","",IF(I66="Cancelado","Sem ação",IF(OR(B66="",C66="",D66="",E66="",G66="",H66="",I66="",J66=""),"Conferir campos",IF(D66&lt;=C66,"Conferir horário",IF(IFERROR(VLOOKUP(E66,'Profissionais'!$A$5:$D$104,4,FALSE),"")&lt;&gt;"Ativo","Conferir cadastro",IF(N66&gt;'Parâmetros'!$K$7,"Conferir duração",IF(J66&gt;'Parâmetros'!$K$8,"Conferir clientes",IF(AND(L66&lt;&gt;"",L66&gt;'Parâmetros'!$K$9),"Conferir comissão",IF(AND(B66&lt;'Parâmetros'!$K$5,OR(I66="Planejado",I66="Confirmado")),"Conferir data passada",IF(COUNTIFS($B$5:$B$104,B66,$G$5:$G$104,G66,$C$5:$C$104,"&lt;"&amp;D66,$D$5:$D$104,"&gt;"&amp;C66,$I$5:$I$104,"&lt;&gt;Cancelado")&gt;1,"Conferir conflito","OK"))))))))))</f>
        <v/>
      </c>
    </row>
    <row r="67">
      <c r="A67" s="13" t="n"/>
      <c r="B67" s="28" t="n"/>
      <c r="C67" s="29" t="n"/>
      <c r="D67" s="29" t="n"/>
      <c r="E67" s="13" t="n"/>
      <c r="F67" s="10">
        <f>IF(E67="","",IFERROR(VLOOKUP(E67,'Profissionais'!$A$5:$D$104,2,FALSE),"Conferir cadastro"))</f>
        <v/>
      </c>
      <c r="G67" s="16" t="n"/>
      <c r="H67" s="16" t="n"/>
      <c r="I67" s="13" t="n"/>
      <c r="J67" s="17" t="n"/>
      <c r="K67" s="30" t="n"/>
      <c r="L67" s="31" t="n"/>
      <c r="M67" s="30" t="n"/>
      <c r="N67" s="11">
        <f>IF(A67="","",IF(OR(C67="",D67="",D67&lt;=C67),"",IFERROR((D67-C67)*24,"")))</f>
        <v/>
      </c>
      <c r="O67" s="27">
        <f>IF(A67="","",IF(OR(K67="",L67="",M67=""),"",IFERROR(K67+(L67*M67),"")))</f>
        <v/>
      </c>
      <c r="P67" s="16" t="n"/>
      <c r="Q67" s="20">
        <f>IF(A67="","",IF(I67="Cancelado","Sem ação",IF(OR(B67="",C67="",D67="",E67="",G67="",H67="",I67="",J67=""),"Conferir campos",IF(D67&lt;=C67,"Conferir horário",IF(IFERROR(VLOOKUP(E67,'Profissionais'!$A$5:$D$104,4,FALSE),"")&lt;&gt;"Ativo","Conferir cadastro",IF(N67&gt;'Parâmetros'!$K$7,"Conferir duração",IF(J67&gt;'Parâmetros'!$K$8,"Conferir clientes",IF(AND(L67&lt;&gt;"",L67&gt;'Parâmetros'!$K$9),"Conferir comissão",IF(AND(B67&lt;'Parâmetros'!$K$5,OR(I67="Planejado",I67="Confirmado")),"Conferir data passada",IF(COUNTIFS($B$5:$B$104,B67,$G$5:$G$104,G67,$C$5:$C$104,"&lt;"&amp;D67,$D$5:$D$104,"&gt;"&amp;C67,$I$5:$I$104,"&lt;&gt;Cancelado")&gt;1,"Conferir conflito","OK"))))))))))</f>
        <v/>
      </c>
    </row>
    <row r="68">
      <c r="A68" s="13" t="n"/>
      <c r="B68" s="28" t="n"/>
      <c r="C68" s="29" t="n"/>
      <c r="D68" s="29" t="n"/>
      <c r="E68" s="13" t="n"/>
      <c r="F68" s="6">
        <f>IF(E68="","",IFERROR(VLOOKUP(E68,'Profissionais'!$A$5:$D$104,2,FALSE),"Conferir cadastro"))</f>
        <v/>
      </c>
      <c r="G68" s="16" t="n"/>
      <c r="H68" s="16" t="n"/>
      <c r="I68" s="13" t="n"/>
      <c r="J68" s="17" t="n"/>
      <c r="K68" s="30" t="n"/>
      <c r="L68" s="31" t="n"/>
      <c r="M68" s="30" t="n"/>
      <c r="N68" s="21">
        <f>IF(A68="","",IF(OR(C68="",D68="",D68&lt;=C68),"",IFERROR((D68-C68)*24,"")))</f>
        <v/>
      </c>
      <c r="O68" s="32">
        <f>IF(A68="","",IF(OR(K68="",L68="",M68=""),"",IFERROR(K68+(L68*M68),"")))</f>
        <v/>
      </c>
      <c r="P68" s="16" t="n"/>
      <c r="Q68" s="23">
        <f>IF(A68="","",IF(I68="Cancelado","Sem ação",IF(OR(B68="",C68="",D68="",E68="",G68="",H68="",I68="",J68=""),"Conferir campos",IF(D68&lt;=C68,"Conferir horário",IF(IFERROR(VLOOKUP(E68,'Profissionais'!$A$5:$D$104,4,FALSE),"")&lt;&gt;"Ativo","Conferir cadastro",IF(N68&gt;'Parâmetros'!$K$7,"Conferir duração",IF(J68&gt;'Parâmetros'!$K$8,"Conferir clientes",IF(AND(L68&lt;&gt;"",L68&gt;'Parâmetros'!$K$9),"Conferir comissão",IF(AND(B68&lt;'Parâmetros'!$K$5,OR(I68="Planejado",I68="Confirmado")),"Conferir data passada",IF(COUNTIFS($B$5:$B$104,B68,$G$5:$G$104,G68,$C$5:$C$104,"&lt;"&amp;D68,$D$5:$D$104,"&gt;"&amp;C68,$I$5:$I$104,"&lt;&gt;Cancelado")&gt;1,"Conferir conflito","OK"))))))))))</f>
        <v/>
      </c>
    </row>
    <row r="69">
      <c r="A69" s="13" t="n"/>
      <c r="B69" s="28" t="n"/>
      <c r="C69" s="29" t="n"/>
      <c r="D69" s="29" t="n"/>
      <c r="E69" s="13" t="n"/>
      <c r="F69" s="10">
        <f>IF(E69="","",IFERROR(VLOOKUP(E69,'Profissionais'!$A$5:$D$104,2,FALSE),"Conferir cadastro"))</f>
        <v/>
      </c>
      <c r="G69" s="16" t="n"/>
      <c r="H69" s="16" t="n"/>
      <c r="I69" s="13" t="n"/>
      <c r="J69" s="17" t="n"/>
      <c r="K69" s="30" t="n"/>
      <c r="L69" s="31" t="n"/>
      <c r="M69" s="30" t="n"/>
      <c r="N69" s="11">
        <f>IF(A69="","",IF(OR(C69="",D69="",D69&lt;=C69),"",IFERROR((D69-C69)*24,"")))</f>
        <v/>
      </c>
      <c r="O69" s="27">
        <f>IF(A69="","",IF(OR(K69="",L69="",M69=""),"",IFERROR(K69+(L69*M69),"")))</f>
        <v/>
      </c>
      <c r="P69" s="16" t="n"/>
      <c r="Q69" s="20">
        <f>IF(A69="","",IF(I69="Cancelado","Sem ação",IF(OR(B69="",C69="",D69="",E69="",G69="",H69="",I69="",J69=""),"Conferir campos",IF(D69&lt;=C69,"Conferir horário",IF(IFERROR(VLOOKUP(E69,'Profissionais'!$A$5:$D$104,4,FALSE),"")&lt;&gt;"Ativo","Conferir cadastro",IF(N69&gt;'Parâmetros'!$K$7,"Conferir duração",IF(J69&gt;'Parâmetros'!$K$8,"Conferir clientes",IF(AND(L69&lt;&gt;"",L69&gt;'Parâmetros'!$K$9),"Conferir comissão",IF(AND(B69&lt;'Parâmetros'!$K$5,OR(I69="Planejado",I69="Confirmado")),"Conferir data passada",IF(COUNTIFS($B$5:$B$104,B69,$G$5:$G$104,G69,$C$5:$C$104,"&lt;"&amp;D69,$D$5:$D$104,"&gt;"&amp;C69,$I$5:$I$104,"&lt;&gt;Cancelado")&gt;1,"Conferir conflito","OK"))))))))))</f>
        <v/>
      </c>
    </row>
    <row r="70">
      <c r="A70" s="13" t="n"/>
      <c r="B70" s="28" t="n"/>
      <c r="C70" s="29" t="n"/>
      <c r="D70" s="29" t="n"/>
      <c r="E70" s="13" t="n"/>
      <c r="F70" s="6">
        <f>IF(E70="","",IFERROR(VLOOKUP(E70,'Profissionais'!$A$5:$D$104,2,FALSE),"Conferir cadastro"))</f>
        <v/>
      </c>
      <c r="G70" s="16" t="n"/>
      <c r="H70" s="16" t="n"/>
      <c r="I70" s="13" t="n"/>
      <c r="J70" s="17" t="n"/>
      <c r="K70" s="30" t="n"/>
      <c r="L70" s="31" t="n"/>
      <c r="M70" s="30" t="n"/>
      <c r="N70" s="21">
        <f>IF(A70="","",IF(OR(C70="",D70="",D70&lt;=C70),"",IFERROR((D70-C70)*24,"")))</f>
        <v/>
      </c>
      <c r="O70" s="32">
        <f>IF(A70="","",IF(OR(K70="",L70="",M70=""),"",IFERROR(K70+(L70*M70),"")))</f>
        <v/>
      </c>
      <c r="P70" s="16" t="n"/>
      <c r="Q70" s="23">
        <f>IF(A70="","",IF(I70="Cancelado","Sem ação",IF(OR(B70="",C70="",D70="",E70="",G70="",H70="",I70="",J70=""),"Conferir campos",IF(D70&lt;=C70,"Conferir horário",IF(IFERROR(VLOOKUP(E70,'Profissionais'!$A$5:$D$104,4,FALSE),"")&lt;&gt;"Ativo","Conferir cadastro",IF(N70&gt;'Parâmetros'!$K$7,"Conferir duração",IF(J70&gt;'Parâmetros'!$K$8,"Conferir clientes",IF(AND(L70&lt;&gt;"",L70&gt;'Parâmetros'!$K$9),"Conferir comissão",IF(AND(B70&lt;'Parâmetros'!$K$5,OR(I70="Planejado",I70="Confirmado")),"Conferir data passada",IF(COUNTIFS($B$5:$B$104,B70,$G$5:$G$104,G70,$C$5:$C$104,"&lt;"&amp;D70,$D$5:$D$104,"&gt;"&amp;C70,$I$5:$I$104,"&lt;&gt;Cancelado")&gt;1,"Conferir conflito","OK"))))))))))</f>
        <v/>
      </c>
    </row>
    <row r="71">
      <c r="A71" s="13" t="n"/>
      <c r="B71" s="28" t="n"/>
      <c r="C71" s="29" t="n"/>
      <c r="D71" s="29" t="n"/>
      <c r="E71" s="13" t="n"/>
      <c r="F71" s="10">
        <f>IF(E71="","",IFERROR(VLOOKUP(E71,'Profissionais'!$A$5:$D$104,2,FALSE),"Conferir cadastro"))</f>
        <v/>
      </c>
      <c r="G71" s="16" t="n"/>
      <c r="H71" s="16" t="n"/>
      <c r="I71" s="13" t="n"/>
      <c r="J71" s="17" t="n"/>
      <c r="K71" s="30" t="n"/>
      <c r="L71" s="31" t="n"/>
      <c r="M71" s="30" t="n"/>
      <c r="N71" s="11">
        <f>IF(A71="","",IF(OR(C71="",D71="",D71&lt;=C71),"",IFERROR((D71-C71)*24,"")))</f>
        <v/>
      </c>
      <c r="O71" s="27">
        <f>IF(A71="","",IF(OR(K71="",L71="",M71=""),"",IFERROR(K71+(L71*M71),"")))</f>
        <v/>
      </c>
      <c r="P71" s="16" t="n"/>
      <c r="Q71" s="20">
        <f>IF(A71="","",IF(I71="Cancelado","Sem ação",IF(OR(B71="",C71="",D71="",E71="",G71="",H71="",I71="",J71=""),"Conferir campos",IF(D71&lt;=C71,"Conferir horário",IF(IFERROR(VLOOKUP(E71,'Profissionais'!$A$5:$D$104,4,FALSE),"")&lt;&gt;"Ativo","Conferir cadastro",IF(N71&gt;'Parâmetros'!$K$7,"Conferir duração",IF(J71&gt;'Parâmetros'!$K$8,"Conferir clientes",IF(AND(L71&lt;&gt;"",L71&gt;'Parâmetros'!$K$9),"Conferir comissão",IF(AND(B71&lt;'Parâmetros'!$K$5,OR(I71="Planejado",I71="Confirmado")),"Conferir data passada",IF(COUNTIFS($B$5:$B$104,B71,$G$5:$G$104,G71,$C$5:$C$104,"&lt;"&amp;D71,$D$5:$D$104,"&gt;"&amp;C71,$I$5:$I$104,"&lt;&gt;Cancelado")&gt;1,"Conferir conflito","OK"))))))))))</f>
        <v/>
      </c>
    </row>
    <row r="72">
      <c r="A72" s="13" t="n"/>
      <c r="B72" s="28" t="n"/>
      <c r="C72" s="29" t="n"/>
      <c r="D72" s="29" t="n"/>
      <c r="E72" s="13" t="n"/>
      <c r="F72" s="6">
        <f>IF(E72="","",IFERROR(VLOOKUP(E72,'Profissionais'!$A$5:$D$104,2,FALSE),"Conferir cadastro"))</f>
        <v/>
      </c>
      <c r="G72" s="16" t="n"/>
      <c r="H72" s="16" t="n"/>
      <c r="I72" s="13" t="n"/>
      <c r="J72" s="17" t="n"/>
      <c r="K72" s="30" t="n"/>
      <c r="L72" s="31" t="n"/>
      <c r="M72" s="30" t="n"/>
      <c r="N72" s="21">
        <f>IF(A72="","",IF(OR(C72="",D72="",D72&lt;=C72),"",IFERROR((D72-C72)*24,"")))</f>
        <v/>
      </c>
      <c r="O72" s="32">
        <f>IF(A72="","",IF(OR(K72="",L72="",M72=""),"",IFERROR(K72+(L72*M72),"")))</f>
        <v/>
      </c>
      <c r="P72" s="16" t="n"/>
      <c r="Q72" s="23">
        <f>IF(A72="","",IF(I72="Cancelado","Sem ação",IF(OR(B72="",C72="",D72="",E72="",G72="",H72="",I72="",J72=""),"Conferir campos",IF(D72&lt;=C72,"Conferir horário",IF(IFERROR(VLOOKUP(E72,'Profissionais'!$A$5:$D$104,4,FALSE),"")&lt;&gt;"Ativo","Conferir cadastro",IF(N72&gt;'Parâmetros'!$K$7,"Conferir duração",IF(J72&gt;'Parâmetros'!$K$8,"Conferir clientes",IF(AND(L72&lt;&gt;"",L72&gt;'Parâmetros'!$K$9),"Conferir comissão",IF(AND(B72&lt;'Parâmetros'!$K$5,OR(I72="Planejado",I72="Confirmado")),"Conferir data passada",IF(COUNTIFS($B$5:$B$104,B72,$G$5:$G$104,G72,$C$5:$C$104,"&lt;"&amp;D72,$D$5:$D$104,"&gt;"&amp;C72,$I$5:$I$104,"&lt;&gt;Cancelado")&gt;1,"Conferir conflito","OK"))))))))))</f>
        <v/>
      </c>
    </row>
    <row r="73">
      <c r="A73" s="13" t="n"/>
      <c r="B73" s="28" t="n"/>
      <c r="C73" s="29" t="n"/>
      <c r="D73" s="29" t="n"/>
      <c r="E73" s="13" t="n"/>
      <c r="F73" s="10">
        <f>IF(E73="","",IFERROR(VLOOKUP(E73,'Profissionais'!$A$5:$D$104,2,FALSE),"Conferir cadastro"))</f>
        <v/>
      </c>
      <c r="G73" s="16" t="n"/>
      <c r="H73" s="16" t="n"/>
      <c r="I73" s="13" t="n"/>
      <c r="J73" s="17" t="n"/>
      <c r="K73" s="30" t="n"/>
      <c r="L73" s="31" t="n"/>
      <c r="M73" s="30" t="n"/>
      <c r="N73" s="11">
        <f>IF(A73="","",IF(OR(C73="",D73="",D73&lt;=C73),"",IFERROR((D73-C73)*24,"")))</f>
        <v/>
      </c>
      <c r="O73" s="27">
        <f>IF(A73="","",IF(OR(K73="",L73="",M73=""),"",IFERROR(K73+(L73*M73),"")))</f>
        <v/>
      </c>
      <c r="P73" s="16" t="n"/>
      <c r="Q73" s="20">
        <f>IF(A73="","",IF(I73="Cancelado","Sem ação",IF(OR(B73="",C73="",D73="",E73="",G73="",H73="",I73="",J73=""),"Conferir campos",IF(D73&lt;=C73,"Conferir horário",IF(IFERROR(VLOOKUP(E73,'Profissionais'!$A$5:$D$104,4,FALSE),"")&lt;&gt;"Ativo","Conferir cadastro",IF(N73&gt;'Parâmetros'!$K$7,"Conferir duração",IF(J73&gt;'Parâmetros'!$K$8,"Conferir clientes",IF(AND(L73&lt;&gt;"",L73&gt;'Parâmetros'!$K$9),"Conferir comissão",IF(AND(B73&lt;'Parâmetros'!$K$5,OR(I73="Planejado",I73="Confirmado")),"Conferir data passada",IF(COUNTIFS($B$5:$B$104,B73,$G$5:$G$104,G73,$C$5:$C$104,"&lt;"&amp;D73,$D$5:$D$104,"&gt;"&amp;C73,$I$5:$I$104,"&lt;&gt;Cancelado")&gt;1,"Conferir conflito","OK"))))))))))</f>
        <v/>
      </c>
    </row>
    <row r="74">
      <c r="A74" s="13" t="n"/>
      <c r="B74" s="28" t="n"/>
      <c r="C74" s="29" t="n"/>
      <c r="D74" s="29" t="n"/>
      <c r="E74" s="13" t="n"/>
      <c r="F74" s="6">
        <f>IF(E74="","",IFERROR(VLOOKUP(E74,'Profissionais'!$A$5:$D$104,2,FALSE),"Conferir cadastro"))</f>
        <v/>
      </c>
      <c r="G74" s="16" t="n"/>
      <c r="H74" s="16" t="n"/>
      <c r="I74" s="13" t="n"/>
      <c r="J74" s="17" t="n"/>
      <c r="K74" s="30" t="n"/>
      <c r="L74" s="31" t="n"/>
      <c r="M74" s="30" t="n"/>
      <c r="N74" s="21">
        <f>IF(A74="","",IF(OR(C74="",D74="",D74&lt;=C74),"",IFERROR((D74-C74)*24,"")))</f>
        <v/>
      </c>
      <c r="O74" s="32">
        <f>IF(A74="","",IF(OR(K74="",L74="",M74=""),"",IFERROR(K74+(L74*M74),"")))</f>
        <v/>
      </c>
      <c r="P74" s="16" t="n"/>
      <c r="Q74" s="23">
        <f>IF(A74="","",IF(I74="Cancelado","Sem ação",IF(OR(B74="",C74="",D74="",E74="",G74="",H74="",I74="",J74=""),"Conferir campos",IF(D74&lt;=C74,"Conferir horário",IF(IFERROR(VLOOKUP(E74,'Profissionais'!$A$5:$D$104,4,FALSE),"")&lt;&gt;"Ativo","Conferir cadastro",IF(N74&gt;'Parâmetros'!$K$7,"Conferir duração",IF(J74&gt;'Parâmetros'!$K$8,"Conferir clientes",IF(AND(L74&lt;&gt;"",L74&gt;'Parâmetros'!$K$9),"Conferir comissão",IF(AND(B74&lt;'Parâmetros'!$K$5,OR(I74="Planejado",I74="Confirmado")),"Conferir data passada",IF(COUNTIFS($B$5:$B$104,B74,$G$5:$G$104,G74,$C$5:$C$104,"&lt;"&amp;D74,$D$5:$D$104,"&gt;"&amp;C74,$I$5:$I$104,"&lt;&gt;Cancelado")&gt;1,"Conferir conflito","OK"))))))))))</f>
        <v/>
      </c>
    </row>
    <row r="75">
      <c r="A75" s="13" t="n"/>
      <c r="B75" s="28" t="n"/>
      <c r="C75" s="29" t="n"/>
      <c r="D75" s="29" t="n"/>
      <c r="E75" s="13" t="n"/>
      <c r="F75" s="10">
        <f>IF(E75="","",IFERROR(VLOOKUP(E75,'Profissionais'!$A$5:$D$104,2,FALSE),"Conferir cadastro"))</f>
        <v/>
      </c>
      <c r="G75" s="16" t="n"/>
      <c r="H75" s="16" t="n"/>
      <c r="I75" s="13" t="n"/>
      <c r="J75" s="17" t="n"/>
      <c r="K75" s="30" t="n"/>
      <c r="L75" s="31" t="n"/>
      <c r="M75" s="30" t="n"/>
      <c r="N75" s="11">
        <f>IF(A75="","",IF(OR(C75="",D75="",D75&lt;=C75),"",IFERROR((D75-C75)*24,"")))</f>
        <v/>
      </c>
      <c r="O75" s="27">
        <f>IF(A75="","",IF(OR(K75="",L75="",M75=""),"",IFERROR(K75+(L75*M75),"")))</f>
        <v/>
      </c>
      <c r="P75" s="16" t="n"/>
      <c r="Q75" s="20">
        <f>IF(A75="","",IF(I75="Cancelado","Sem ação",IF(OR(B75="",C75="",D75="",E75="",G75="",H75="",I75="",J75=""),"Conferir campos",IF(D75&lt;=C75,"Conferir horário",IF(IFERROR(VLOOKUP(E75,'Profissionais'!$A$5:$D$104,4,FALSE),"")&lt;&gt;"Ativo","Conferir cadastro",IF(N75&gt;'Parâmetros'!$K$7,"Conferir duração",IF(J75&gt;'Parâmetros'!$K$8,"Conferir clientes",IF(AND(L75&lt;&gt;"",L75&gt;'Parâmetros'!$K$9),"Conferir comissão",IF(AND(B75&lt;'Parâmetros'!$K$5,OR(I75="Planejado",I75="Confirmado")),"Conferir data passada",IF(COUNTIFS($B$5:$B$104,B75,$G$5:$G$104,G75,$C$5:$C$104,"&lt;"&amp;D75,$D$5:$D$104,"&gt;"&amp;C75,$I$5:$I$104,"&lt;&gt;Cancelado")&gt;1,"Conferir conflito","OK"))))))))))</f>
        <v/>
      </c>
    </row>
    <row r="76">
      <c r="A76" s="13" t="n"/>
      <c r="B76" s="28" t="n"/>
      <c r="C76" s="29" t="n"/>
      <c r="D76" s="29" t="n"/>
      <c r="E76" s="13" t="n"/>
      <c r="F76" s="6">
        <f>IF(E76="","",IFERROR(VLOOKUP(E76,'Profissionais'!$A$5:$D$104,2,FALSE),"Conferir cadastro"))</f>
        <v/>
      </c>
      <c r="G76" s="16" t="n"/>
      <c r="H76" s="16" t="n"/>
      <c r="I76" s="13" t="n"/>
      <c r="J76" s="17" t="n"/>
      <c r="K76" s="30" t="n"/>
      <c r="L76" s="31" t="n"/>
      <c r="M76" s="30" t="n"/>
      <c r="N76" s="21">
        <f>IF(A76="","",IF(OR(C76="",D76="",D76&lt;=C76),"",IFERROR((D76-C76)*24,"")))</f>
        <v/>
      </c>
      <c r="O76" s="32">
        <f>IF(A76="","",IF(OR(K76="",L76="",M76=""),"",IFERROR(K76+(L76*M76),"")))</f>
        <v/>
      </c>
      <c r="P76" s="16" t="n"/>
      <c r="Q76" s="23">
        <f>IF(A76="","",IF(I76="Cancelado","Sem ação",IF(OR(B76="",C76="",D76="",E76="",G76="",H76="",I76="",J76=""),"Conferir campos",IF(D76&lt;=C76,"Conferir horário",IF(IFERROR(VLOOKUP(E76,'Profissionais'!$A$5:$D$104,4,FALSE),"")&lt;&gt;"Ativo","Conferir cadastro",IF(N76&gt;'Parâmetros'!$K$7,"Conferir duração",IF(J76&gt;'Parâmetros'!$K$8,"Conferir clientes",IF(AND(L76&lt;&gt;"",L76&gt;'Parâmetros'!$K$9),"Conferir comissão",IF(AND(B76&lt;'Parâmetros'!$K$5,OR(I76="Planejado",I76="Confirmado")),"Conferir data passada",IF(COUNTIFS($B$5:$B$104,B76,$G$5:$G$104,G76,$C$5:$C$104,"&lt;"&amp;D76,$D$5:$D$104,"&gt;"&amp;C76,$I$5:$I$104,"&lt;&gt;Cancelado")&gt;1,"Conferir conflito","OK"))))))))))</f>
        <v/>
      </c>
    </row>
    <row r="77">
      <c r="A77" s="13" t="n"/>
      <c r="B77" s="28" t="n"/>
      <c r="C77" s="29" t="n"/>
      <c r="D77" s="29" t="n"/>
      <c r="E77" s="13" t="n"/>
      <c r="F77" s="10">
        <f>IF(E77="","",IFERROR(VLOOKUP(E77,'Profissionais'!$A$5:$D$104,2,FALSE),"Conferir cadastro"))</f>
        <v/>
      </c>
      <c r="G77" s="16" t="n"/>
      <c r="H77" s="16" t="n"/>
      <c r="I77" s="13" t="n"/>
      <c r="J77" s="17" t="n"/>
      <c r="K77" s="30" t="n"/>
      <c r="L77" s="31" t="n"/>
      <c r="M77" s="30" t="n"/>
      <c r="N77" s="11">
        <f>IF(A77="","",IF(OR(C77="",D77="",D77&lt;=C77),"",IFERROR((D77-C77)*24,"")))</f>
        <v/>
      </c>
      <c r="O77" s="27">
        <f>IF(A77="","",IF(OR(K77="",L77="",M77=""),"",IFERROR(K77+(L77*M77),"")))</f>
        <v/>
      </c>
      <c r="P77" s="16" t="n"/>
      <c r="Q77" s="20">
        <f>IF(A77="","",IF(I77="Cancelado","Sem ação",IF(OR(B77="",C77="",D77="",E77="",G77="",H77="",I77="",J77=""),"Conferir campos",IF(D77&lt;=C77,"Conferir horário",IF(IFERROR(VLOOKUP(E77,'Profissionais'!$A$5:$D$104,4,FALSE),"")&lt;&gt;"Ativo","Conferir cadastro",IF(N77&gt;'Parâmetros'!$K$7,"Conferir duração",IF(J77&gt;'Parâmetros'!$K$8,"Conferir clientes",IF(AND(L77&lt;&gt;"",L77&gt;'Parâmetros'!$K$9),"Conferir comissão",IF(AND(B77&lt;'Parâmetros'!$K$5,OR(I77="Planejado",I77="Confirmado")),"Conferir data passada",IF(COUNTIFS($B$5:$B$104,B77,$G$5:$G$104,G77,$C$5:$C$104,"&lt;"&amp;D77,$D$5:$D$104,"&gt;"&amp;C77,$I$5:$I$104,"&lt;&gt;Cancelado")&gt;1,"Conferir conflito","OK"))))))))))</f>
        <v/>
      </c>
    </row>
    <row r="78">
      <c r="A78" s="13" t="n"/>
      <c r="B78" s="28" t="n"/>
      <c r="C78" s="29" t="n"/>
      <c r="D78" s="29" t="n"/>
      <c r="E78" s="13" t="n"/>
      <c r="F78" s="6">
        <f>IF(E78="","",IFERROR(VLOOKUP(E78,'Profissionais'!$A$5:$D$104,2,FALSE),"Conferir cadastro"))</f>
        <v/>
      </c>
      <c r="G78" s="16" t="n"/>
      <c r="H78" s="16" t="n"/>
      <c r="I78" s="13" t="n"/>
      <c r="J78" s="17" t="n"/>
      <c r="K78" s="30" t="n"/>
      <c r="L78" s="31" t="n"/>
      <c r="M78" s="30" t="n"/>
      <c r="N78" s="21">
        <f>IF(A78="","",IF(OR(C78="",D78="",D78&lt;=C78),"",IFERROR((D78-C78)*24,"")))</f>
        <v/>
      </c>
      <c r="O78" s="32">
        <f>IF(A78="","",IF(OR(K78="",L78="",M78=""),"",IFERROR(K78+(L78*M78),"")))</f>
        <v/>
      </c>
      <c r="P78" s="16" t="n"/>
      <c r="Q78" s="23">
        <f>IF(A78="","",IF(I78="Cancelado","Sem ação",IF(OR(B78="",C78="",D78="",E78="",G78="",H78="",I78="",J78=""),"Conferir campos",IF(D78&lt;=C78,"Conferir horário",IF(IFERROR(VLOOKUP(E78,'Profissionais'!$A$5:$D$104,4,FALSE),"")&lt;&gt;"Ativo","Conferir cadastro",IF(N78&gt;'Parâmetros'!$K$7,"Conferir duração",IF(J78&gt;'Parâmetros'!$K$8,"Conferir clientes",IF(AND(L78&lt;&gt;"",L78&gt;'Parâmetros'!$K$9),"Conferir comissão",IF(AND(B78&lt;'Parâmetros'!$K$5,OR(I78="Planejado",I78="Confirmado")),"Conferir data passada",IF(COUNTIFS($B$5:$B$104,B78,$G$5:$G$104,G78,$C$5:$C$104,"&lt;"&amp;D78,$D$5:$D$104,"&gt;"&amp;C78,$I$5:$I$104,"&lt;&gt;Cancelado")&gt;1,"Conferir conflito","OK"))))))))))</f>
        <v/>
      </c>
    </row>
    <row r="79">
      <c r="A79" s="13" t="n"/>
      <c r="B79" s="28" t="n"/>
      <c r="C79" s="29" t="n"/>
      <c r="D79" s="29" t="n"/>
      <c r="E79" s="13" t="n"/>
      <c r="F79" s="10">
        <f>IF(E79="","",IFERROR(VLOOKUP(E79,'Profissionais'!$A$5:$D$104,2,FALSE),"Conferir cadastro"))</f>
        <v/>
      </c>
      <c r="G79" s="16" t="n"/>
      <c r="H79" s="16" t="n"/>
      <c r="I79" s="13" t="n"/>
      <c r="J79" s="17" t="n"/>
      <c r="K79" s="30" t="n"/>
      <c r="L79" s="31" t="n"/>
      <c r="M79" s="30" t="n"/>
      <c r="N79" s="11">
        <f>IF(A79="","",IF(OR(C79="",D79="",D79&lt;=C79),"",IFERROR((D79-C79)*24,"")))</f>
        <v/>
      </c>
      <c r="O79" s="27">
        <f>IF(A79="","",IF(OR(K79="",L79="",M79=""),"",IFERROR(K79+(L79*M79),"")))</f>
        <v/>
      </c>
      <c r="P79" s="16" t="n"/>
      <c r="Q79" s="20">
        <f>IF(A79="","",IF(I79="Cancelado","Sem ação",IF(OR(B79="",C79="",D79="",E79="",G79="",H79="",I79="",J79=""),"Conferir campos",IF(D79&lt;=C79,"Conferir horário",IF(IFERROR(VLOOKUP(E79,'Profissionais'!$A$5:$D$104,4,FALSE),"")&lt;&gt;"Ativo","Conferir cadastro",IF(N79&gt;'Parâmetros'!$K$7,"Conferir duração",IF(J79&gt;'Parâmetros'!$K$8,"Conferir clientes",IF(AND(L79&lt;&gt;"",L79&gt;'Parâmetros'!$K$9),"Conferir comissão",IF(AND(B79&lt;'Parâmetros'!$K$5,OR(I79="Planejado",I79="Confirmado")),"Conferir data passada",IF(COUNTIFS($B$5:$B$104,B79,$G$5:$G$104,G79,$C$5:$C$104,"&lt;"&amp;D79,$D$5:$D$104,"&gt;"&amp;C79,$I$5:$I$104,"&lt;&gt;Cancelado")&gt;1,"Conferir conflito","OK"))))))))))</f>
        <v/>
      </c>
    </row>
    <row r="80">
      <c r="A80" s="13" t="n"/>
      <c r="B80" s="28" t="n"/>
      <c r="C80" s="29" t="n"/>
      <c r="D80" s="29" t="n"/>
      <c r="E80" s="13" t="n"/>
      <c r="F80" s="6">
        <f>IF(E80="","",IFERROR(VLOOKUP(E80,'Profissionais'!$A$5:$D$104,2,FALSE),"Conferir cadastro"))</f>
        <v/>
      </c>
      <c r="G80" s="16" t="n"/>
      <c r="H80" s="16" t="n"/>
      <c r="I80" s="13" t="n"/>
      <c r="J80" s="17" t="n"/>
      <c r="K80" s="30" t="n"/>
      <c r="L80" s="31" t="n"/>
      <c r="M80" s="30" t="n"/>
      <c r="N80" s="21">
        <f>IF(A80="","",IF(OR(C80="",D80="",D80&lt;=C80),"",IFERROR((D80-C80)*24,"")))</f>
        <v/>
      </c>
      <c r="O80" s="32">
        <f>IF(A80="","",IF(OR(K80="",L80="",M80=""),"",IFERROR(K80+(L80*M80),"")))</f>
        <v/>
      </c>
      <c r="P80" s="16" t="n"/>
      <c r="Q80" s="23">
        <f>IF(A80="","",IF(I80="Cancelado","Sem ação",IF(OR(B80="",C80="",D80="",E80="",G80="",H80="",I80="",J80=""),"Conferir campos",IF(D80&lt;=C80,"Conferir horário",IF(IFERROR(VLOOKUP(E80,'Profissionais'!$A$5:$D$104,4,FALSE),"")&lt;&gt;"Ativo","Conferir cadastro",IF(N80&gt;'Parâmetros'!$K$7,"Conferir duração",IF(J80&gt;'Parâmetros'!$K$8,"Conferir clientes",IF(AND(L80&lt;&gt;"",L80&gt;'Parâmetros'!$K$9),"Conferir comissão",IF(AND(B80&lt;'Parâmetros'!$K$5,OR(I80="Planejado",I80="Confirmado")),"Conferir data passada",IF(COUNTIFS($B$5:$B$104,B80,$G$5:$G$104,G80,$C$5:$C$104,"&lt;"&amp;D80,$D$5:$D$104,"&gt;"&amp;C80,$I$5:$I$104,"&lt;&gt;Cancelado")&gt;1,"Conferir conflito","OK"))))))))))</f>
        <v/>
      </c>
    </row>
    <row r="81">
      <c r="A81" s="13" t="n"/>
      <c r="B81" s="28" t="n"/>
      <c r="C81" s="29" t="n"/>
      <c r="D81" s="29" t="n"/>
      <c r="E81" s="13" t="n"/>
      <c r="F81" s="10">
        <f>IF(E81="","",IFERROR(VLOOKUP(E81,'Profissionais'!$A$5:$D$104,2,FALSE),"Conferir cadastro"))</f>
        <v/>
      </c>
      <c r="G81" s="16" t="n"/>
      <c r="H81" s="16" t="n"/>
      <c r="I81" s="13" t="n"/>
      <c r="J81" s="17" t="n"/>
      <c r="K81" s="30" t="n"/>
      <c r="L81" s="31" t="n"/>
      <c r="M81" s="30" t="n"/>
      <c r="N81" s="11">
        <f>IF(A81="","",IF(OR(C81="",D81="",D81&lt;=C81),"",IFERROR((D81-C81)*24,"")))</f>
        <v/>
      </c>
      <c r="O81" s="27">
        <f>IF(A81="","",IF(OR(K81="",L81="",M81=""),"",IFERROR(K81+(L81*M81),"")))</f>
        <v/>
      </c>
      <c r="P81" s="16" t="n"/>
      <c r="Q81" s="20">
        <f>IF(A81="","",IF(I81="Cancelado","Sem ação",IF(OR(B81="",C81="",D81="",E81="",G81="",H81="",I81="",J81=""),"Conferir campos",IF(D81&lt;=C81,"Conferir horário",IF(IFERROR(VLOOKUP(E81,'Profissionais'!$A$5:$D$104,4,FALSE),"")&lt;&gt;"Ativo","Conferir cadastro",IF(N81&gt;'Parâmetros'!$K$7,"Conferir duração",IF(J81&gt;'Parâmetros'!$K$8,"Conferir clientes",IF(AND(L81&lt;&gt;"",L81&gt;'Parâmetros'!$K$9),"Conferir comissão",IF(AND(B81&lt;'Parâmetros'!$K$5,OR(I81="Planejado",I81="Confirmado")),"Conferir data passada",IF(COUNTIFS($B$5:$B$104,B81,$G$5:$G$104,G81,$C$5:$C$104,"&lt;"&amp;D81,$D$5:$D$104,"&gt;"&amp;C81,$I$5:$I$104,"&lt;&gt;Cancelado")&gt;1,"Conferir conflito","OK"))))))))))</f>
        <v/>
      </c>
    </row>
    <row r="82">
      <c r="A82" s="13" t="n"/>
      <c r="B82" s="28" t="n"/>
      <c r="C82" s="29" t="n"/>
      <c r="D82" s="29" t="n"/>
      <c r="E82" s="13" t="n"/>
      <c r="F82" s="6">
        <f>IF(E82="","",IFERROR(VLOOKUP(E82,'Profissionais'!$A$5:$D$104,2,FALSE),"Conferir cadastro"))</f>
        <v/>
      </c>
      <c r="G82" s="16" t="n"/>
      <c r="H82" s="16" t="n"/>
      <c r="I82" s="13" t="n"/>
      <c r="J82" s="17" t="n"/>
      <c r="K82" s="30" t="n"/>
      <c r="L82" s="31" t="n"/>
      <c r="M82" s="30" t="n"/>
      <c r="N82" s="21">
        <f>IF(A82="","",IF(OR(C82="",D82="",D82&lt;=C82),"",IFERROR((D82-C82)*24,"")))</f>
        <v/>
      </c>
      <c r="O82" s="32">
        <f>IF(A82="","",IF(OR(K82="",L82="",M82=""),"",IFERROR(K82+(L82*M82),"")))</f>
        <v/>
      </c>
      <c r="P82" s="16" t="n"/>
      <c r="Q82" s="23">
        <f>IF(A82="","",IF(I82="Cancelado","Sem ação",IF(OR(B82="",C82="",D82="",E82="",G82="",H82="",I82="",J82=""),"Conferir campos",IF(D82&lt;=C82,"Conferir horário",IF(IFERROR(VLOOKUP(E82,'Profissionais'!$A$5:$D$104,4,FALSE),"")&lt;&gt;"Ativo","Conferir cadastro",IF(N82&gt;'Parâmetros'!$K$7,"Conferir duração",IF(J82&gt;'Parâmetros'!$K$8,"Conferir clientes",IF(AND(L82&lt;&gt;"",L82&gt;'Parâmetros'!$K$9),"Conferir comissão",IF(AND(B82&lt;'Parâmetros'!$K$5,OR(I82="Planejado",I82="Confirmado")),"Conferir data passada",IF(COUNTIFS($B$5:$B$104,B82,$G$5:$G$104,G82,$C$5:$C$104,"&lt;"&amp;D82,$D$5:$D$104,"&gt;"&amp;C82,$I$5:$I$104,"&lt;&gt;Cancelado")&gt;1,"Conferir conflito","OK"))))))))))</f>
        <v/>
      </c>
    </row>
    <row r="83">
      <c r="A83" s="13" t="n"/>
      <c r="B83" s="28" t="n"/>
      <c r="C83" s="29" t="n"/>
      <c r="D83" s="29" t="n"/>
      <c r="E83" s="13" t="n"/>
      <c r="F83" s="10">
        <f>IF(E83="","",IFERROR(VLOOKUP(E83,'Profissionais'!$A$5:$D$104,2,FALSE),"Conferir cadastro"))</f>
        <v/>
      </c>
      <c r="G83" s="16" t="n"/>
      <c r="H83" s="16" t="n"/>
      <c r="I83" s="13" t="n"/>
      <c r="J83" s="17" t="n"/>
      <c r="K83" s="30" t="n"/>
      <c r="L83" s="31" t="n"/>
      <c r="M83" s="30" t="n"/>
      <c r="N83" s="11">
        <f>IF(A83="","",IF(OR(C83="",D83="",D83&lt;=C83),"",IFERROR((D83-C83)*24,"")))</f>
        <v/>
      </c>
      <c r="O83" s="27">
        <f>IF(A83="","",IF(OR(K83="",L83="",M83=""),"",IFERROR(K83+(L83*M83),"")))</f>
        <v/>
      </c>
      <c r="P83" s="16" t="n"/>
      <c r="Q83" s="20">
        <f>IF(A83="","",IF(I83="Cancelado","Sem ação",IF(OR(B83="",C83="",D83="",E83="",G83="",H83="",I83="",J83=""),"Conferir campos",IF(D83&lt;=C83,"Conferir horário",IF(IFERROR(VLOOKUP(E83,'Profissionais'!$A$5:$D$104,4,FALSE),"")&lt;&gt;"Ativo","Conferir cadastro",IF(N83&gt;'Parâmetros'!$K$7,"Conferir duração",IF(J83&gt;'Parâmetros'!$K$8,"Conferir clientes",IF(AND(L83&lt;&gt;"",L83&gt;'Parâmetros'!$K$9),"Conferir comissão",IF(AND(B83&lt;'Parâmetros'!$K$5,OR(I83="Planejado",I83="Confirmado")),"Conferir data passada",IF(COUNTIFS($B$5:$B$104,B83,$G$5:$G$104,G83,$C$5:$C$104,"&lt;"&amp;D83,$D$5:$D$104,"&gt;"&amp;C83,$I$5:$I$104,"&lt;&gt;Cancelado")&gt;1,"Conferir conflito","OK"))))))))))</f>
        <v/>
      </c>
    </row>
    <row r="84">
      <c r="A84" s="13" t="n"/>
      <c r="B84" s="28" t="n"/>
      <c r="C84" s="29" t="n"/>
      <c r="D84" s="29" t="n"/>
      <c r="E84" s="13" t="n"/>
      <c r="F84" s="6">
        <f>IF(E84="","",IFERROR(VLOOKUP(E84,'Profissionais'!$A$5:$D$104,2,FALSE),"Conferir cadastro"))</f>
        <v/>
      </c>
      <c r="G84" s="16" t="n"/>
      <c r="H84" s="16" t="n"/>
      <c r="I84" s="13" t="n"/>
      <c r="J84" s="17" t="n"/>
      <c r="K84" s="30" t="n"/>
      <c r="L84" s="31" t="n"/>
      <c r="M84" s="30" t="n"/>
      <c r="N84" s="21">
        <f>IF(A84="","",IF(OR(C84="",D84="",D84&lt;=C84),"",IFERROR((D84-C84)*24,"")))</f>
        <v/>
      </c>
      <c r="O84" s="32">
        <f>IF(A84="","",IF(OR(K84="",L84="",M84=""),"",IFERROR(K84+(L84*M84),"")))</f>
        <v/>
      </c>
      <c r="P84" s="16" t="n"/>
      <c r="Q84" s="23">
        <f>IF(A84="","",IF(I84="Cancelado","Sem ação",IF(OR(B84="",C84="",D84="",E84="",G84="",H84="",I84="",J84=""),"Conferir campos",IF(D84&lt;=C84,"Conferir horário",IF(IFERROR(VLOOKUP(E84,'Profissionais'!$A$5:$D$104,4,FALSE),"")&lt;&gt;"Ativo","Conferir cadastro",IF(N84&gt;'Parâmetros'!$K$7,"Conferir duração",IF(J84&gt;'Parâmetros'!$K$8,"Conferir clientes",IF(AND(L84&lt;&gt;"",L84&gt;'Parâmetros'!$K$9),"Conferir comissão",IF(AND(B84&lt;'Parâmetros'!$K$5,OR(I84="Planejado",I84="Confirmado")),"Conferir data passada",IF(COUNTIFS($B$5:$B$104,B84,$G$5:$G$104,G84,$C$5:$C$104,"&lt;"&amp;D84,$D$5:$D$104,"&gt;"&amp;C84,$I$5:$I$104,"&lt;&gt;Cancelado")&gt;1,"Conferir conflito","OK"))))))))))</f>
        <v/>
      </c>
    </row>
    <row r="85">
      <c r="A85" s="13" t="n"/>
      <c r="B85" s="28" t="n"/>
      <c r="C85" s="29" t="n"/>
      <c r="D85" s="29" t="n"/>
      <c r="E85" s="13" t="n"/>
      <c r="F85" s="10">
        <f>IF(E85="","",IFERROR(VLOOKUP(E85,'Profissionais'!$A$5:$D$104,2,FALSE),"Conferir cadastro"))</f>
        <v/>
      </c>
      <c r="G85" s="16" t="n"/>
      <c r="H85" s="16" t="n"/>
      <c r="I85" s="13" t="n"/>
      <c r="J85" s="17" t="n"/>
      <c r="K85" s="30" t="n"/>
      <c r="L85" s="31" t="n"/>
      <c r="M85" s="30" t="n"/>
      <c r="N85" s="11">
        <f>IF(A85="","",IF(OR(C85="",D85="",D85&lt;=C85),"",IFERROR((D85-C85)*24,"")))</f>
        <v/>
      </c>
      <c r="O85" s="27">
        <f>IF(A85="","",IF(OR(K85="",L85="",M85=""),"",IFERROR(K85+(L85*M85),"")))</f>
        <v/>
      </c>
      <c r="P85" s="16" t="n"/>
      <c r="Q85" s="20">
        <f>IF(A85="","",IF(I85="Cancelado","Sem ação",IF(OR(B85="",C85="",D85="",E85="",G85="",H85="",I85="",J85=""),"Conferir campos",IF(D85&lt;=C85,"Conferir horário",IF(IFERROR(VLOOKUP(E85,'Profissionais'!$A$5:$D$104,4,FALSE),"")&lt;&gt;"Ativo","Conferir cadastro",IF(N85&gt;'Parâmetros'!$K$7,"Conferir duração",IF(J85&gt;'Parâmetros'!$K$8,"Conferir clientes",IF(AND(L85&lt;&gt;"",L85&gt;'Parâmetros'!$K$9),"Conferir comissão",IF(AND(B85&lt;'Parâmetros'!$K$5,OR(I85="Planejado",I85="Confirmado")),"Conferir data passada",IF(COUNTIFS($B$5:$B$104,B85,$G$5:$G$104,G85,$C$5:$C$104,"&lt;"&amp;D85,$D$5:$D$104,"&gt;"&amp;C85,$I$5:$I$104,"&lt;&gt;Cancelado")&gt;1,"Conferir conflito","OK"))))))))))</f>
        <v/>
      </c>
    </row>
    <row r="86">
      <c r="A86" s="13" t="n"/>
      <c r="B86" s="28" t="n"/>
      <c r="C86" s="29" t="n"/>
      <c r="D86" s="29" t="n"/>
      <c r="E86" s="13" t="n"/>
      <c r="F86" s="6">
        <f>IF(E86="","",IFERROR(VLOOKUP(E86,'Profissionais'!$A$5:$D$104,2,FALSE),"Conferir cadastro"))</f>
        <v/>
      </c>
      <c r="G86" s="16" t="n"/>
      <c r="H86" s="16" t="n"/>
      <c r="I86" s="13" t="n"/>
      <c r="J86" s="17" t="n"/>
      <c r="K86" s="30" t="n"/>
      <c r="L86" s="31" t="n"/>
      <c r="M86" s="30" t="n"/>
      <c r="N86" s="21">
        <f>IF(A86="","",IF(OR(C86="",D86="",D86&lt;=C86),"",IFERROR((D86-C86)*24,"")))</f>
        <v/>
      </c>
      <c r="O86" s="32">
        <f>IF(A86="","",IF(OR(K86="",L86="",M86=""),"",IFERROR(K86+(L86*M86),"")))</f>
        <v/>
      </c>
      <c r="P86" s="16" t="n"/>
      <c r="Q86" s="23">
        <f>IF(A86="","",IF(I86="Cancelado","Sem ação",IF(OR(B86="",C86="",D86="",E86="",G86="",H86="",I86="",J86=""),"Conferir campos",IF(D86&lt;=C86,"Conferir horário",IF(IFERROR(VLOOKUP(E86,'Profissionais'!$A$5:$D$104,4,FALSE),"")&lt;&gt;"Ativo","Conferir cadastro",IF(N86&gt;'Parâmetros'!$K$7,"Conferir duração",IF(J86&gt;'Parâmetros'!$K$8,"Conferir clientes",IF(AND(L86&lt;&gt;"",L86&gt;'Parâmetros'!$K$9),"Conferir comissão",IF(AND(B86&lt;'Parâmetros'!$K$5,OR(I86="Planejado",I86="Confirmado")),"Conferir data passada",IF(COUNTIFS($B$5:$B$104,B86,$G$5:$G$104,G86,$C$5:$C$104,"&lt;"&amp;D86,$D$5:$D$104,"&gt;"&amp;C86,$I$5:$I$104,"&lt;&gt;Cancelado")&gt;1,"Conferir conflito","OK"))))))))))</f>
        <v/>
      </c>
    </row>
    <row r="87">
      <c r="A87" s="13" t="n"/>
      <c r="B87" s="28" t="n"/>
      <c r="C87" s="29" t="n"/>
      <c r="D87" s="29" t="n"/>
      <c r="E87" s="13" t="n"/>
      <c r="F87" s="10">
        <f>IF(E87="","",IFERROR(VLOOKUP(E87,'Profissionais'!$A$5:$D$104,2,FALSE),"Conferir cadastro"))</f>
        <v/>
      </c>
      <c r="G87" s="16" t="n"/>
      <c r="H87" s="16" t="n"/>
      <c r="I87" s="13" t="n"/>
      <c r="J87" s="17" t="n"/>
      <c r="K87" s="30" t="n"/>
      <c r="L87" s="31" t="n"/>
      <c r="M87" s="30" t="n"/>
      <c r="N87" s="11">
        <f>IF(A87="","",IF(OR(C87="",D87="",D87&lt;=C87),"",IFERROR((D87-C87)*24,"")))</f>
        <v/>
      </c>
      <c r="O87" s="27">
        <f>IF(A87="","",IF(OR(K87="",L87="",M87=""),"",IFERROR(K87+(L87*M87),"")))</f>
        <v/>
      </c>
      <c r="P87" s="16" t="n"/>
      <c r="Q87" s="20">
        <f>IF(A87="","",IF(I87="Cancelado","Sem ação",IF(OR(B87="",C87="",D87="",E87="",G87="",H87="",I87="",J87=""),"Conferir campos",IF(D87&lt;=C87,"Conferir horário",IF(IFERROR(VLOOKUP(E87,'Profissionais'!$A$5:$D$104,4,FALSE),"")&lt;&gt;"Ativo","Conferir cadastro",IF(N87&gt;'Parâmetros'!$K$7,"Conferir duração",IF(J87&gt;'Parâmetros'!$K$8,"Conferir clientes",IF(AND(L87&lt;&gt;"",L87&gt;'Parâmetros'!$K$9),"Conferir comissão",IF(AND(B87&lt;'Parâmetros'!$K$5,OR(I87="Planejado",I87="Confirmado")),"Conferir data passada",IF(COUNTIFS($B$5:$B$104,B87,$G$5:$G$104,G87,$C$5:$C$104,"&lt;"&amp;D87,$D$5:$D$104,"&gt;"&amp;C87,$I$5:$I$104,"&lt;&gt;Cancelado")&gt;1,"Conferir conflito","OK"))))))))))</f>
        <v/>
      </c>
    </row>
    <row r="88">
      <c r="A88" s="13" t="n"/>
      <c r="B88" s="28" t="n"/>
      <c r="C88" s="29" t="n"/>
      <c r="D88" s="29" t="n"/>
      <c r="E88" s="13" t="n"/>
      <c r="F88" s="6">
        <f>IF(E88="","",IFERROR(VLOOKUP(E88,'Profissionais'!$A$5:$D$104,2,FALSE),"Conferir cadastro"))</f>
        <v/>
      </c>
      <c r="G88" s="16" t="n"/>
      <c r="H88" s="16" t="n"/>
      <c r="I88" s="13" t="n"/>
      <c r="J88" s="17" t="n"/>
      <c r="K88" s="30" t="n"/>
      <c r="L88" s="31" t="n"/>
      <c r="M88" s="30" t="n"/>
      <c r="N88" s="21">
        <f>IF(A88="","",IF(OR(C88="",D88="",D88&lt;=C88),"",IFERROR((D88-C88)*24,"")))</f>
        <v/>
      </c>
      <c r="O88" s="32">
        <f>IF(A88="","",IF(OR(K88="",L88="",M88=""),"",IFERROR(K88+(L88*M88),"")))</f>
        <v/>
      </c>
      <c r="P88" s="16" t="n"/>
      <c r="Q88" s="23">
        <f>IF(A88="","",IF(I88="Cancelado","Sem ação",IF(OR(B88="",C88="",D88="",E88="",G88="",H88="",I88="",J88=""),"Conferir campos",IF(D88&lt;=C88,"Conferir horário",IF(IFERROR(VLOOKUP(E88,'Profissionais'!$A$5:$D$104,4,FALSE),"")&lt;&gt;"Ativo","Conferir cadastro",IF(N88&gt;'Parâmetros'!$K$7,"Conferir duração",IF(J88&gt;'Parâmetros'!$K$8,"Conferir clientes",IF(AND(L88&lt;&gt;"",L88&gt;'Parâmetros'!$K$9),"Conferir comissão",IF(AND(B88&lt;'Parâmetros'!$K$5,OR(I88="Planejado",I88="Confirmado")),"Conferir data passada",IF(COUNTIFS($B$5:$B$104,B88,$G$5:$G$104,G88,$C$5:$C$104,"&lt;"&amp;D88,$D$5:$D$104,"&gt;"&amp;C88,$I$5:$I$104,"&lt;&gt;Cancelado")&gt;1,"Conferir conflito","OK"))))))))))</f>
        <v/>
      </c>
    </row>
    <row r="89">
      <c r="A89" s="13" t="n"/>
      <c r="B89" s="28" t="n"/>
      <c r="C89" s="29" t="n"/>
      <c r="D89" s="29" t="n"/>
      <c r="E89" s="13" t="n"/>
      <c r="F89" s="10">
        <f>IF(E89="","",IFERROR(VLOOKUP(E89,'Profissionais'!$A$5:$D$104,2,FALSE),"Conferir cadastro"))</f>
        <v/>
      </c>
      <c r="G89" s="16" t="n"/>
      <c r="H89" s="16" t="n"/>
      <c r="I89" s="13" t="n"/>
      <c r="J89" s="17" t="n"/>
      <c r="K89" s="30" t="n"/>
      <c r="L89" s="31" t="n"/>
      <c r="M89" s="30" t="n"/>
      <c r="N89" s="11">
        <f>IF(A89="","",IF(OR(C89="",D89="",D89&lt;=C89),"",IFERROR((D89-C89)*24,"")))</f>
        <v/>
      </c>
      <c r="O89" s="27">
        <f>IF(A89="","",IF(OR(K89="",L89="",M89=""),"",IFERROR(K89+(L89*M89),"")))</f>
        <v/>
      </c>
      <c r="P89" s="16" t="n"/>
      <c r="Q89" s="20">
        <f>IF(A89="","",IF(I89="Cancelado","Sem ação",IF(OR(B89="",C89="",D89="",E89="",G89="",H89="",I89="",J89=""),"Conferir campos",IF(D89&lt;=C89,"Conferir horário",IF(IFERROR(VLOOKUP(E89,'Profissionais'!$A$5:$D$104,4,FALSE),"")&lt;&gt;"Ativo","Conferir cadastro",IF(N89&gt;'Parâmetros'!$K$7,"Conferir duração",IF(J89&gt;'Parâmetros'!$K$8,"Conferir clientes",IF(AND(L89&lt;&gt;"",L89&gt;'Parâmetros'!$K$9),"Conferir comissão",IF(AND(B89&lt;'Parâmetros'!$K$5,OR(I89="Planejado",I89="Confirmado")),"Conferir data passada",IF(COUNTIFS($B$5:$B$104,B89,$G$5:$G$104,G89,$C$5:$C$104,"&lt;"&amp;D89,$D$5:$D$104,"&gt;"&amp;C89,$I$5:$I$104,"&lt;&gt;Cancelado")&gt;1,"Conferir conflito","OK"))))))))))</f>
        <v/>
      </c>
    </row>
    <row r="90">
      <c r="A90" s="13" t="n"/>
      <c r="B90" s="28" t="n"/>
      <c r="C90" s="29" t="n"/>
      <c r="D90" s="29" t="n"/>
      <c r="E90" s="13" t="n"/>
      <c r="F90" s="6">
        <f>IF(E90="","",IFERROR(VLOOKUP(E90,'Profissionais'!$A$5:$D$104,2,FALSE),"Conferir cadastro"))</f>
        <v/>
      </c>
      <c r="G90" s="16" t="n"/>
      <c r="H90" s="16" t="n"/>
      <c r="I90" s="13" t="n"/>
      <c r="J90" s="17" t="n"/>
      <c r="K90" s="30" t="n"/>
      <c r="L90" s="31" t="n"/>
      <c r="M90" s="30" t="n"/>
      <c r="N90" s="21">
        <f>IF(A90="","",IF(OR(C90="",D90="",D90&lt;=C90),"",IFERROR((D90-C90)*24,"")))</f>
        <v/>
      </c>
      <c r="O90" s="32">
        <f>IF(A90="","",IF(OR(K90="",L90="",M90=""),"",IFERROR(K90+(L90*M90),"")))</f>
        <v/>
      </c>
      <c r="P90" s="16" t="n"/>
      <c r="Q90" s="23">
        <f>IF(A90="","",IF(I90="Cancelado","Sem ação",IF(OR(B90="",C90="",D90="",E90="",G90="",H90="",I90="",J90=""),"Conferir campos",IF(D90&lt;=C90,"Conferir horário",IF(IFERROR(VLOOKUP(E90,'Profissionais'!$A$5:$D$104,4,FALSE),"")&lt;&gt;"Ativo","Conferir cadastro",IF(N90&gt;'Parâmetros'!$K$7,"Conferir duração",IF(J90&gt;'Parâmetros'!$K$8,"Conferir clientes",IF(AND(L90&lt;&gt;"",L90&gt;'Parâmetros'!$K$9),"Conferir comissão",IF(AND(B90&lt;'Parâmetros'!$K$5,OR(I90="Planejado",I90="Confirmado")),"Conferir data passada",IF(COUNTIFS($B$5:$B$104,B90,$G$5:$G$104,G90,$C$5:$C$104,"&lt;"&amp;D90,$D$5:$D$104,"&gt;"&amp;C90,$I$5:$I$104,"&lt;&gt;Cancelado")&gt;1,"Conferir conflito","OK"))))))))))</f>
        <v/>
      </c>
    </row>
    <row r="91">
      <c r="A91" s="13" t="n"/>
      <c r="B91" s="28" t="n"/>
      <c r="C91" s="29" t="n"/>
      <c r="D91" s="29" t="n"/>
      <c r="E91" s="13" t="n"/>
      <c r="F91" s="10">
        <f>IF(E91="","",IFERROR(VLOOKUP(E91,'Profissionais'!$A$5:$D$104,2,FALSE),"Conferir cadastro"))</f>
        <v/>
      </c>
      <c r="G91" s="16" t="n"/>
      <c r="H91" s="16" t="n"/>
      <c r="I91" s="13" t="n"/>
      <c r="J91" s="17" t="n"/>
      <c r="K91" s="30" t="n"/>
      <c r="L91" s="31" t="n"/>
      <c r="M91" s="30" t="n"/>
      <c r="N91" s="11">
        <f>IF(A91="","",IF(OR(C91="",D91="",D91&lt;=C91),"",IFERROR((D91-C91)*24,"")))</f>
        <v/>
      </c>
      <c r="O91" s="27">
        <f>IF(A91="","",IF(OR(K91="",L91="",M91=""),"",IFERROR(K91+(L91*M91),"")))</f>
        <v/>
      </c>
      <c r="P91" s="16" t="n"/>
      <c r="Q91" s="20">
        <f>IF(A91="","",IF(I91="Cancelado","Sem ação",IF(OR(B91="",C91="",D91="",E91="",G91="",H91="",I91="",J91=""),"Conferir campos",IF(D91&lt;=C91,"Conferir horário",IF(IFERROR(VLOOKUP(E91,'Profissionais'!$A$5:$D$104,4,FALSE),"")&lt;&gt;"Ativo","Conferir cadastro",IF(N91&gt;'Parâmetros'!$K$7,"Conferir duração",IF(J91&gt;'Parâmetros'!$K$8,"Conferir clientes",IF(AND(L91&lt;&gt;"",L91&gt;'Parâmetros'!$K$9),"Conferir comissão",IF(AND(B91&lt;'Parâmetros'!$K$5,OR(I91="Planejado",I91="Confirmado")),"Conferir data passada",IF(COUNTIFS($B$5:$B$104,B91,$G$5:$G$104,G91,$C$5:$C$104,"&lt;"&amp;D91,$D$5:$D$104,"&gt;"&amp;C91,$I$5:$I$104,"&lt;&gt;Cancelado")&gt;1,"Conferir conflito","OK"))))))))))</f>
        <v/>
      </c>
    </row>
    <row r="92">
      <c r="A92" s="13" t="n"/>
      <c r="B92" s="28" t="n"/>
      <c r="C92" s="29" t="n"/>
      <c r="D92" s="29" t="n"/>
      <c r="E92" s="13" t="n"/>
      <c r="F92" s="6">
        <f>IF(E92="","",IFERROR(VLOOKUP(E92,'Profissionais'!$A$5:$D$104,2,FALSE),"Conferir cadastro"))</f>
        <v/>
      </c>
      <c r="G92" s="16" t="n"/>
      <c r="H92" s="16" t="n"/>
      <c r="I92" s="13" t="n"/>
      <c r="J92" s="17" t="n"/>
      <c r="K92" s="30" t="n"/>
      <c r="L92" s="31" t="n"/>
      <c r="M92" s="30" t="n"/>
      <c r="N92" s="21">
        <f>IF(A92="","",IF(OR(C92="",D92="",D92&lt;=C92),"",IFERROR((D92-C92)*24,"")))</f>
        <v/>
      </c>
      <c r="O92" s="32">
        <f>IF(A92="","",IF(OR(K92="",L92="",M92=""),"",IFERROR(K92+(L92*M92),"")))</f>
        <v/>
      </c>
      <c r="P92" s="16" t="n"/>
      <c r="Q92" s="23">
        <f>IF(A92="","",IF(I92="Cancelado","Sem ação",IF(OR(B92="",C92="",D92="",E92="",G92="",H92="",I92="",J92=""),"Conferir campos",IF(D92&lt;=C92,"Conferir horário",IF(IFERROR(VLOOKUP(E92,'Profissionais'!$A$5:$D$104,4,FALSE),"")&lt;&gt;"Ativo","Conferir cadastro",IF(N92&gt;'Parâmetros'!$K$7,"Conferir duração",IF(J92&gt;'Parâmetros'!$K$8,"Conferir clientes",IF(AND(L92&lt;&gt;"",L92&gt;'Parâmetros'!$K$9),"Conferir comissão",IF(AND(B92&lt;'Parâmetros'!$K$5,OR(I92="Planejado",I92="Confirmado")),"Conferir data passada",IF(COUNTIFS($B$5:$B$104,B92,$G$5:$G$104,G92,$C$5:$C$104,"&lt;"&amp;D92,$D$5:$D$104,"&gt;"&amp;C92,$I$5:$I$104,"&lt;&gt;Cancelado")&gt;1,"Conferir conflito","OK"))))))))))</f>
        <v/>
      </c>
    </row>
    <row r="93">
      <c r="A93" s="13" t="n"/>
      <c r="B93" s="28" t="n"/>
      <c r="C93" s="29" t="n"/>
      <c r="D93" s="29" t="n"/>
      <c r="E93" s="13" t="n"/>
      <c r="F93" s="10">
        <f>IF(E93="","",IFERROR(VLOOKUP(E93,'Profissionais'!$A$5:$D$104,2,FALSE),"Conferir cadastro"))</f>
        <v/>
      </c>
      <c r="G93" s="16" t="n"/>
      <c r="H93" s="16" t="n"/>
      <c r="I93" s="13" t="n"/>
      <c r="J93" s="17" t="n"/>
      <c r="K93" s="30" t="n"/>
      <c r="L93" s="31" t="n"/>
      <c r="M93" s="30" t="n"/>
      <c r="N93" s="11">
        <f>IF(A93="","",IF(OR(C93="",D93="",D93&lt;=C93),"",IFERROR((D93-C93)*24,"")))</f>
        <v/>
      </c>
      <c r="O93" s="27">
        <f>IF(A93="","",IF(OR(K93="",L93="",M93=""),"",IFERROR(K93+(L93*M93),"")))</f>
        <v/>
      </c>
      <c r="P93" s="16" t="n"/>
      <c r="Q93" s="20">
        <f>IF(A93="","",IF(I93="Cancelado","Sem ação",IF(OR(B93="",C93="",D93="",E93="",G93="",H93="",I93="",J93=""),"Conferir campos",IF(D93&lt;=C93,"Conferir horário",IF(IFERROR(VLOOKUP(E93,'Profissionais'!$A$5:$D$104,4,FALSE),"")&lt;&gt;"Ativo","Conferir cadastro",IF(N93&gt;'Parâmetros'!$K$7,"Conferir duração",IF(J93&gt;'Parâmetros'!$K$8,"Conferir clientes",IF(AND(L93&lt;&gt;"",L93&gt;'Parâmetros'!$K$9),"Conferir comissão",IF(AND(B93&lt;'Parâmetros'!$K$5,OR(I93="Planejado",I93="Confirmado")),"Conferir data passada",IF(COUNTIFS($B$5:$B$104,B93,$G$5:$G$104,G93,$C$5:$C$104,"&lt;"&amp;D93,$D$5:$D$104,"&gt;"&amp;C93,$I$5:$I$104,"&lt;&gt;Cancelado")&gt;1,"Conferir conflito","OK"))))))))))</f>
        <v/>
      </c>
    </row>
    <row r="94">
      <c r="A94" s="13" t="n"/>
      <c r="B94" s="28" t="n"/>
      <c r="C94" s="29" t="n"/>
      <c r="D94" s="29" t="n"/>
      <c r="E94" s="13" t="n"/>
      <c r="F94" s="6">
        <f>IF(E94="","",IFERROR(VLOOKUP(E94,'Profissionais'!$A$5:$D$104,2,FALSE),"Conferir cadastro"))</f>
        <v/>
      </c>
      <c r="G94" s="16" t="n"/>
      <c r="H94" s="16" t="n"/>
      <c r="I94" s="13" t="n"/>
      <c r="J94" s="17" t="n"/>
      <c r="K94" s="30" t="n"/>
      <c r="L94" s="31" t="n"/>
      <c r="M94" s="30" t="n"/>
      <c r="N94" s="21">
        <f>IF(A94="","",IF(OR(C94="",D94="",D94&lt;=C94),"",IFERROR((D94-C94)*24,"")))</f>
        <v/>
      </c>
      <c r="O94" s="32">
        <f>IF(A94="","",IF(OR(K94="",L94="",M94=""),"",IFERROR(K94+(L94*M94),"")))</f>
        <v/>
      </c>
      <c r="P94" s="16" t="n"/>
      <c r="Q94" s="23">
        <f>IF(A94="","",IF(I94="Cancelado","Sem ação",IF(OR(B94="",C94="",D94="",E94="",G94="",H94="",I94="",J94=""),"Conferir campos",IF(D94&lt;=C94,"Conferir horário",IF(IFERROR(VLOOKUP(E94,'Profissionais'!$A$5:$D$104,4,FALSE),"")&lt;&gt;"Ativo","Conferir cadastro",IF(N94&gt;'Parâmetros'!$K$7,"Conferir duração",IF(J94&gt;'Parâmetros'!$K$8,"Conferir clientes",IF(AND(L94&lt;&gt;"",L94&gt;'Parâmetros'!$K$9),"Conferir comissão",IF(AND(B94&lt;'Parâmetros'!$K$5,OR(I94="Planejado",I94="Confirmado")),"Conferir data passada",IF(COUNTIFS($B$5:$B$104,B94,$G$5:$G$104,G94,$C$5:$C$104,"&lt;"&amp;D94,$D$5:$D$104,"&gt;"&amp;C94,$I$5:$I$104,"&lt;&gt;Cancelado")&gt;1,"Conferir conflito","OK"))))))))))</f>
        <v/>
      </c>
    </row>
    <row r="95">
      <c r="A95" s="13" t="n"/>
      <c r="B95" s="28" t="n"/>
      <c r="C95" s="29" t="n"/>
      <c r="D95" s="29" t="n"/>
      <c r="E95" s="13" t="n"/>
      <c r="F95" s="10">
        <f>IF(E95="","",IFERROR(VLOOKUP(E95,'Profissionais'!$A$5:$D$104,2,FALSE),"Conferir cadastro"))</f>
        <v/>
      </c>
      <c r="G95" s="16" t="n"/>
      <c r="H95" s="16" t="n"/>
      <c r="I95" s="13" t="n"/>
      <c r="J95" s="17" t="n"/>
      <c r="K95" s="30" t="n"/>
      <c r="L95" s="31" t="n"/>
      <c r="M95" s="30" t="n"/>
      <c r="N95" s="11">
        <f>IF(A95="","",IF(OR(C95="",D95="",D95&lt;=C95),"",IFERROR((D95-C95)*24,"")))</f>
        <v/>
      </c>
      <c r="O95" s="27">
        <f>IF(A95="","",IF(OR(K95="",L95="",M95=""),"",IFERROR(K95+(L95*M95),"")))</f>
        <v/>
      </c>
      <c r="P95" s="16" t="n"/>
      <c r="Q95" s="20">
        <f>IF(A95="","",IF(I95="Cancelado","Sem ação",IF(OR(B95="",C95="",D95="",E95="",G95="",H95="",I95="",J95=""),"Conferir campos",IF(D95&lt;=C95,"Conferir horário",IF(IFERROR(VLOOKUP(E95,'Profissionais'!$A$5:$D$104,4,FALSE),"")&lt;&gt;"Ativo","Conferir cadastro",IF(N95&gt;'Parâmetros'!$K$7,"Conferir duração",IF(J95&gt;'Parâmetros'!$K$8,"Conferir clientes",IF(AND(L95&lt;&gt;"",L95&gt;'Parâmetros'!$K$9),"Conferir comissão",IF(AND(B95&lt;'Parâmetros'!$K$5,OR(I95="Planejado",I95="Confirmado")),"Conferir data passada",IF(COUNTIFS($B$5:$B$104,B95,$G$5:$G$104,G95,$C$5:$C$104,"&lt;"&amp;D95,$D$5:$D$104,"&gt;"&amp;C95,$I$5:$I$104,"&lt;&gt;Cancelado")&gt;1,"Conferir conflito","OK"))))))))))</f>
        <v/>
      </c>
    </row>
    <row r="96">
      <c r="A96" s="13" t="n"/>
      <c r="B96" s="28" t="n"/>
      <c r="C96" s="29" t="n"/>
      <c r="D96" s="29" t="n"/>
      <c r="E96" s="13" t="n"/>
      <c r="F96" s="6">
        <f>IF(E96="","",IFERROR(VLOOKUP(E96,'Profissionais'!$A$5:$D$104,2,FALSE),"Conferir cadastro"))</f>
        <v/>
      </c>
      <c r="G96" s="16" t="n"/>
      <c r="H96" s="16" t="n"/>
      <c r="I96" s="13" t="n"/>
      <c r="J96" s="17" t="n"/>
      <c r="K96" s="30" t="n"/>
      <c r="L96" s="31" t="n"/>
      <c r="M96" s="30" t="n"/>
      <c r="N96" s="21">
        <f>IF(A96="","",IF(OR(C96="",D96="",D96&lt;=C96),"",IFERROR((D96-C96)*24,"")))</f>
        <v/>
      </c>
      <c r="O96" s="32">
        <f>IF(A96="","",IF(OR(K96="",L96="",M96=""),"",IFERROR(K96+(L96*M96),"")))</f>
        <v/>
      </c>
      <c r="P96" s="16" t="n"/>
      <c r="Q96" s="23">
        <f>IF(A96="","",IF(I96="Cancelado","Sem ação",IF(OR(B96="",C96="",D96="",E96="",G96="",H96="",I96="",J96=""),"Conferir campos",IF(D96&lt;=C96,"Conferir horário",IF(IFERROR(VLOOKUP(E96,'Profissionais'!$A$5:$D$104,4,FALSE),"")&lt;&gt;"Ativo","Conferir cadastro",IF(N96&gt;'Parâmetros'!$K$7,"Conferir duração",IF(J96&gt;'Parâmetros'!$K$8,"Conferir clientes",IF(AND(L96&lt;&gt;"",L96&gt;'Parâmetros'!$K$9),"Conferir comissão",IF(AND(B96&lt;'Parâmetros'!$K$5,OR(I96="Planejado",I96="Confirmado")),"Conferir data passada",IF(COUNTIFS($B$5:$B$104,B96,$G$5:$G$104,G96,$C$5:$C$104,"&lt;"&amp;D96,$D$5:$D$104,"&gt;"&amp;C96,$I$5:$I$104,"&lt;&gt;Cancelado")&gt;1,"Conferir conflito","OK"))))))))))</f>
        <v/>
      </c>
    </row>
    <row r="97">
      <c r="A97" s="13" t="n"/>
      <c r="B97" s="28" t="n"/>
      <c r="C97" s="29" t="n"/>
      <c r="D97" s="29" t="n"/>
      <c r="E97" s="13" t="n"/>
      <c r="F97" s="10">
        <f>IF(E97="","",IFERROR(VLOOKUP(E97,'Profissionais'!$A$5:$D$104,2,FALSE),"Conferir cadastro"))</f>
        <v/>
      </c>
      <c r="G97" s="16" t="n"/>
      <c r="H97" s="16" t="n"/>
      <c r="I97" s="13" t="n"/>
      <c r="J97" s="17" t="n"/>
      <c r="K97" s="30" t="n"/>
      <c r="L97" s="31" t="n"/>
      <c r="M97" s="30" t="n"/>
      <c r="N97" s="11">
        <f>IF(A97="","",IF(OR(C97="",D97="",D97&lt;=C97),"",IFERROR((D97-C97)*24,"")))</f>
        <v/>
      </c>
      <c r="O97" s="27">
        <f>IF(A97="","",IF(OR(K97="",L97="",M97=""),"",IFERROR(K97+(L97*M97),"")))</f>
        <v/>
      </c>
      <c r="P97" s="16" t="n"/>
      <c r="Q97" s="20">
        <f>IF(A97="","",IF(I97="Cancelado","Sem ação",IF(OR(B97="",C97="",D97="",E97="",G97="",H97="",I97="",J97=""),"Conferir campos",IF(D97&lt;=C97,"Conferir horário",IF(IFERROR(VLOOKUP(E97,'Profissionais'!$A$5:$D$104,4,FALSE),"")&lt;&gt;"Ativo","Conferir cadastro",IF(N97&gt;'Parâmetros'!$K$7,"Conferir duração",IF(J97&gt;'Parâmetros'!$K$8,"Conferir clientes",IF(AND(L97&lt;&gt;"",L97&gt;'Parâmetros'!$K$9),"Conferir comissão",IF(AND(B97&lt;'Parâmetros'!$K$5,OR(I97="Planejado",I97="Confirmado")),"Conferir data passada",IF(COUNTIFS($B$5:$B$104,B97,$G$5:$G$104,G97,$C$5:$C$104,"&lt;"&amp;D97,$D$5:$D$104,"&gt;"&amp;C97,$I$5:$I$104,"&lt;&gt;Cancelado")&gt;1,"Conferir conflito","OK"))))))))))</f>
        <v/>
      </c>
    </row>
    <row r="98">
      <c r="A98" s="13" t="n"/>
      <c r="B98" s="28" t="n"/>
      <c r="C98" s="29" t="n"/>
      <c r="D98" s="29" t="n"/>
      <c r="E98" s="13" t="n"/>
      <c r="F98" s="6">
        <f>IF(E98="","",IFERROR(VLOOKUP(E98,'Profissionais'!$A$5:$D$104,2,FALSE),"Conferir cadastro"))</f>
        <v/>
      </c>
      <c r="G98" s="16" t="n"/>
      <c r="H98" s="16" t="n"/>
      <c r="I98" s="13" t="n"/>
      <c r="J98" s="17" t="n"/>
      <c r="K98" s="30" t="n"/>
      <c r="L98" s="31" t="n"/>
      <c r="M98" s="30" t="n"/>
      <c r="N98" s="21">
        <f>IF(A98="","",IF(OR(C98="",D98="",D98&lt;=C98),"",IFERROR((D98-C98)*24,"")))</f>
        <v/>
      </c>
      <c r="O98" s="32">
        <f>IF(A98="","",IF(OR(K98="",L98="",M98=""),"",IFERROR(K98+(L98*M98),"")))</f>
        <v/>
      </c>
      <c r="P98" s="16" t="n"/>
      <c r="Q98" s="23">
        <f>IF(A98="","",IF(I98="Cancelado","Sem ação",IF(OR(B98="",C98="",D98="",E98="",G98="",H98="",I98="",J98=""),"Conferir campos",IF(D98&lt;=C98,"Conferir horário",IF(IFERROR(VLOOKUP(E98,'Profissionais'!$A$5:$D$104,4,FALSE),"")&lt;&gt;"Ativo","Conferir cadastro",IF(N98&gt;'Parâmetros'!$K$7,"Conferir duração",IF(J98&gt;'Parâmetros'!$K$8,"Conferir clientes",IF(AND(L98&lt;&gt;"",L98&gt;'Parâmetros'!$K$9),"Conferir comissão",IF(AND(B98&lt;'Parâmetros'!$K$5,OR(I98="Planejado",I98="Confirmado")),"Conferir data passada",IF(COUNTIFS($B$5:$B$104,B98,$G$5:$G$104,G98,$C$5:$C$104,"&lt;"&amp;D98,$D$5:$D$104,"&gt;"&amp;C98,$I$5:$I$104,"&lt;&gt;Cancelado")&gt;1,"Conferir conflito","OK"))))))))))</f>
        <v/>
      </c>
    </row>
    <row r="99">
      <c r="A99" s="13" t="n"/>
      <c r="B99" s="28" t="n"/>
      <c r="C99" s="29" t="n"/>
      <c r="D99" s="29" t="n"/>
      <c r="E99" s="13" t="n"/>
      <c r="F99" s="10">
        <f>IF(E99="","",IFERROR(VLOOKUP(E99,'Profissionais'!$A$5:$D$104,2,FALSE),"Conferir cadastro"))</f>
        <v/>
      </c>
      <c r="G99" s="16" t="n"/>
      <c r="H99" s="16" t="n"/>
      <c r="I99" s="13" t="n"/>
      <c r="J99" s="17" t="n"/>
      <c r="K99" s="30" t="n"/>
      <c r="L99" s="31" t="n"/>
      <c r="M99" s="30" t="n"/>
      <c r="N99" s="11">
        <f>IF(A99="","",IF(OR(C99="",D99="",D99&lt;=C99),"",IFERROR((D99-C99)*24,"")))</f>
        <v/>
      </c>
      <c r="O99" s="27">
        <f>IF(A99="","",IF(OR(K99="",L99="",M99=""),"",IFERROR(K99+(L99*M99),"")))</f>
        <v/>
      </c>
      <c r="P99" s="16" t="n"/>
      <c r="Q99" s="20">
        <f>IF(A99="","",IF(I99="Cancelado","Sem ação",IF(OR(B99="",C99="",D99="",E99="",G99="",H99="",I99="",J99=""),"Conferir campos",IF(D99&lt;=C99,"Conferir horário",IF(IFERROR(VLOOKUP(E99,'Profissionais'!$A$5:$D$104,4,FALSE),"")&lt;&gt;"Ativo","Conferir cadastro",IF(N99&gt;'Parâmetros'!$K$7,"Conferir duração",IF(J99&gt;'Parâmetros'!$K$8,"Conferir clientes",IF(AND(L99&lt;&gt;"",L99&gt;'Parâmetros'!$K$9),"Conferir comissão",IF(AND(B99&lt;'Parâmetros'!$K$5,OR(I99="Planejado",I99="Confirmado")),"Conferir data passada",IF(COUNTIFS($B$5:$B$104,B99,$G$5:$G$104,G99,$C$5:$C$104,"&lt;"&amp;D99,$D$5:$D$104,"&gt;"&amp;C99,$I$5:$I$104,"&lt;&gt;Cancelado")&gt;1,"Conferir conflito","OK"))))))))))</f>
        <v/>
      </c>
    </row>
    <row r="100">
      <c r="A100" s="13" t="n"/>
      <c r="B100" s="28" t="n"/>
      <c r="C100" s="29" t="n"/>
      <c r="D100" s="29" t="n"/>
      <c r="E100" s="13" t="n"/>
      <c r="F100" s="6">
        <f>IF(E100="","",IFERROR(VLOOKUP(E100,'Profissionais'!$A$5:$D$104,2,FALSE),"Conferir cadastro"))</f>
        <v/>
      </c>
      <c r="G100" s="16" t="n"/>
      <c r="H100" s="16" t="n"/>
      <c r="I100" s="13" t="n"/>
      <c r="J100" s="17" t="n"/>
      <c r="K100" s="30" t="n"/>
      <c r="L100" s="31" t="n"/>
      <c r="M100" s="30" t="n"/>
      <c r="N100" s="21">
        <f>IF(A100="","",IF(OR(C100="",D100="",D100&lt;=C100),"",IFERROR((D100-C100)*24,"")))</f>
        <v/>
      </c>
      <c r="O100" s="32">
        <f>IF(A100="","",IF(OR(K100="",L100="",M100=""),"",IFERROR(K100+(L100*M100),"")))</f>
        <v/>
      </c>
      <c r="P100" s="16" t="n"/>
      <c r="Q100" s="23">
        <f>IF(A100="","",IF(I100="Cancelado","Sem ação",IF(OR(B100="",C100="",D100="",E100="",G100="",H100="",I100="",J100=""),"Conferir campos",IF(D100&lt;=C100,"Conferir horário",IF(IFERROR(VLOOKUP(E100,'Profissionais'!$A$5:$D$104,4,FALSE),"")&lt;&gt;"Ativo","Conferir cadastro",IF(N100&gt;'Parâmetros'!$K$7,"Conferir duração",IF(J100&gt;'Parâmetros'!$K$8,"Conferir clientes",IF(AND(L100&lt;&gt;"",L100&gt;'Parâmetros'!$K$9),"Conferir comissão",IF(AND(B100&lt;'Parâmetros'!$K$5,OR(I100="Planejado",I100="Confirmado")),"Conferir data passada",IF(COUNTIFS($B$5:$B$104,B100,$G$5:$G$104,G100,$C$5:$C$104,"&lt;"&amp;D100,$D$5:$D$104,"&gt;"&amp;C100,$I$5:$I$104,"&lt;&gt;Cancelado")&gt;1,"Conferir conflito","OK"))))))))))</f>
        <v/>
      </c>
    </row>
    <row r="101">
      <c r="A101" s="13" t="n"/>
      <c r="B101" s="28" t="n"/>
      <c r="C101" s="29" t="n"/>
      <c r="D101" s="29" t="n"/>
      <c r="E101" s="13" t="n"/>
      <c r="F101" s="10">
        <f>IF(E101="","",IFERROR(VLOOKUP(E101,'Profissionais'!$A$5:$D$104,2,FALSE),"Conferir cadastro"))</f>
        <v/>
      </c>
      <c r="G101" s="16" t="n"/>
      <c r="H101" s="16" t="n"/>
      <c r="I101" s="13" t="n"/>
      <c r="J101" s="17" t="n"/>
      <c r="K101" s="30" t="n"/>
      <c r="L101" s="31" t="n"/>
      <c r="M101" s="30" t="n"/>
      <c r="N101" s="11">
        <f>IF(A101="","",IF(OR(C101="",D101="",D101&lt;=C101),"",IFERROR((D101-C101)*24,"")))</f>
        <v/>
      </c>
      <c r="O101" s="27">
        <f>IF(A101="","",IF(OR(K101="",L101="",M101=""),"",IFERROR(K101+(L101*M101),"")))</f>
        <v/>
      </c>
      <c r="P101" s="16" t="n"/>
      <c r="Q101" s="20">
        <f>IF(A101="","",IF(I101="Cancelado","Sem ação",IF(OR(B101="",C101="",D101="",E101="",G101="",H101="",I101="",J101=""),"Conferir campos",IF(D101&lt;=C101,"Conferir horário",IF(IFERROR(VLOOKUP(E101,'Profissionais'!$A$5:$D$104,4,FALSE),"")&lt;&gt;"Ativo","Conferir cadastro",IF(N101&gt;'Parâmetros'!$K$7,"Conferir duração",IF(J101&gt;'Parâmetros'!$K$8,"Conferir clientes",IF(AND(L101&lt;&gt;"",L101&gt;'Parâmetros'!$K$9),"Conferir comissão",IF(AND(B101&lt;'Parâmetros'!$K$5,OR(I101="Planejado",I101="Confirmado")),"Conferir data passada",IF(COUNTIFS($B$5:$B$104,B101,$G$5:$G$104,G101,$C$5:$C$104,"&lt;"&amp;D101,$D$5:$D$104,"&gt;"&amp;C101,$I$5:$I$104,"&lt;&gt;Cancelado")&gt;1,"Conferir conflito","OK"))))))))))</f>
        <v/>
      </c>
    </row>
    <row r="102">
      <c r="A102" s="13" t="n"/>
      <c r="B102" s="28" t="n"/>
      <c r="C102" s="29" t="n"/>
      <c r="D102" s="29" t="n"/>
      <c r="E102" s="13" t="n"/>
      <c r="F102" s="6">
        <f>IF(E102="","",IFERROR(VLOOKUP(E102,'Profissionais'!$A$5:$D$104,2,FALSE),"Conferir cadastro"))</f>
        <v/>
      </c>
      <c r="G102" s="16" t="n"/>
      <c r="H102" s="16" t="n"/>
      <c r="I102" s="13" t="n"/>
      <c r="J102" s="17" t="n"/>
      <c r="K102" s="30" t="n"/>
      <c r="L102" s="31" t="n"/>
      <c r="M102" s="30" t="n"/>
      <c r="N102" s="21">
        <f>IF(A102="","",IF(OR(C102="",D102="",D102&lt;=C102),"",IFERROR((D102-C102)*24,"")))</f>
        <v/>
      </c>
      <c r="O102" s="32">
        <f>IF(A102="","",IF(OR(K102="",L102="",M102=""),"",IFERROR(K102+(L102*M102),"")))</f>
        <v/>
      </c>
      <c r="P102" s="16" t="n"/>
      <c r="Q102" s="23">
        <f>IF(A102="","",IF(I102="Cancelado","Sem ação",IF(OR(B102="",C102="",D102="",E102="",G102="",H102="",I102="",J102=""),"Conferir campos",IF(D102&lt;=C102,"Conferir horário",IF(IFERROR(VLOOKUP(E102,'Profissionais'!$A$5:$D$104,4,FALSE),"")&lt;&gt;"Ativo","Conferir cadastro",IF(N102&gt;'Parâmetros'!$K$7,"Conferir duração",IF(J102&gt;'Parâmetros'!$K$8,"Conferir clientes",IF(AND(L102&lt;&gt;"",L102&gt;'Parâmetros'!$K$9),"Conferir comissão",IF(AND(B102&lt;'Parâmetros'!$K$5,OR(I102="Planejado",I102="Confirmado")),"Conferir data passada",IF(COUNTIFS($B$5:$B$104,B102,$G$5:$G$104,G102,$C$5:$C$104,"&lt;"&amp;D102,$D$5:$D$104,"&gt;"&amp;C102,$I$5:$I$104,"&lt;&gt;Cancelado")&gt;1,"Conferir conflito","OK"))))))))))</f>
        <v/>
      </c>
    </row>
    <row r="103">
      <c r="A103" s="13" t="n"/>
      <c r="B103" s="28" t="n"/>
      <c r="C103" s="29" t="n"/>
      <c r="D103" s="29" t="n"/>
      <c r="E103" s="13" t="n"/>
      <c r="F103" s="10">
        <f>IF(E103="","",IFERROR(VLOOKUP(E103,'Profissionais'!$A$5:$D$104,2,FALSE),"Conferir cadastro"))</f>
        <v/>
      </c>
      <c r="G103" s="16" t="n"/>
      <c r="H103" s="16" t="n"/>
      <c r="I103" s="13" t="n"/>
      <c r="J103" s="17" t="n"/>
      <c r="K103" s="30" t="n"/>
      <c r="L103" s="31" t="n"/>
      <c r="M103" s="30" t="n"/>
      <c r="N103" s="11">
        <f>IF(A103="","",IF(OR(C103="",D103="",D103&lt;=C103),"",IFERROR((D103-C103)*24,"")))</f>
        <v/>
      </c>
      <c r="O103" s="27">
        <f>IF(A103="","",IF(OR(K103="",L103="",M103=""),"",IFERROR(K103+(L103*M103),"")))</f>
        <v/>
      </c>
      <c r="P103" s="16" t="n"/>
      <c r="Q103" s="20">
        <f>IF(A103="","",IF(I103="Cancelado","Sem ação",IF(OR(B103="",C103="",D103="",E103="",G103="",H103="",I103="",J103=""),"Conferir campos",IF(D103&lt;=C103,"Conferir horário",IF(IFERROR(VLOOKUP(E103,'Profissionais'!$A$5:$D$104,4,FALSE),"")&lt;&gt;"Ativo","Conferir cadastro",IF(N103&gt;'Parâmetros'!$K$7,"Conferir duração",IF(J103&gt;'Parâmetros'!$K$8,"Conferir clientes",IF(AND(L103&lt;&gt;"",L103&gt;'Parâmetros'!$K$9),"Conferir comissão",IF(AND(B103&lt;'Parâmetros'!$K$5,OR(I103="Planejado",I103="Confirmado")),"Conferir data passada",IF(COUNTIFS($B$5:$B$104,B103,$G$5:$G$104,G103,$C$5:$C$104,"&lt;"&amp;D103,$D$5:$D$104,"&gt;"&amp;C103,$I$5:$I$104,"&lt;&gt;Cancelado")&gt;1,"Conferir conflito","OK"))))))))))</f>
        <v/>
      </c>
    </row>
    <row r="104">
      <c r="A104" s="13" t="n"/>
      <c r="B104" s="28" t="n"/>
      <c r="C104" s="29" t="n"/>
      <c r="D104" s="29" t="n"/>
      <c r="E104" s="13" t="n"/>
      <c r="F104" s="6">
        <f>IF(E104="","",IFERROR(VLOOKUP(E104,'Profissionais'!$A$5:$D$104,2,FALSE),"Conferir cadastro"))</f>
        <v/>
      </c>
      <c r="G104" s="16" t="n"/>
      <c r="H104" s="16" t="n"/>
      <c r="I104" s="13" t="n"/>
      <c r="J104" s="17" t="n"/>
      <c r="K104" s="30" t="n"/>
      <c r="L104" s="31" t="n"/>
      <c r="M104" s="30" t="n"/>
      <c r="N104" s="21">
        <f>IF(A104="","",IF(OR(C104="",D104="",D104&lt;=C104),"",IFERROR((D104-C104)*24,"")))</f>
        <v/>
      </c>
      <c r="O104" s="32">
        <f>IF(A104="","",IF(OR(K104="",L104="",M104=""),"",IFERROR(K104+(L104*M104),"")))</f>
        <v/>
      </c>
      <c r="P104" s="16" t="n"/>
      <c r="Q104" s="23">
        <f>IF(A104="","",IF(I104="Cancelado","Sem ação",IF(OR(B104="",C104="",D104="",E104="",G104="",H104="",I104="",J104=""),"Conferir campos",IF(D104&lt;=C104,"Conferir horário",IF(IFERROR(VLOOKUP(E104,'Profissionais'!$A$5:$D$104,4,FALSE),"")&lt;&gt;"Ativo","Conferir cadastro",IF(N104&gt;'Parâmetros'!$K$7,"Conferir duração",IF(J104&gt;'Parâmetros'!$K$8,"Conferir clientes",IF(AND(L104&lt;&gt;"",L104&gt;'Parâmetros'!$K$9),"Conferir comissão",IF(AND(B104&lt;'Parâmetros'!$K$5,OR(I104="Planejado",I104="Confirmado")),"Conferir data passada",IF(COUNTIFS($B$5:$B$104,B104,$G$5:$G$104,G104,$C$5:$C$104,"&lt;"&amp;D104,$D$5:$D$104,"&gt;"&amp;C104,$I$5:$I$104,"&lt;&gt;Cancelado")&gt;1,"Conferir conflito","OK"))))))))))</f>
        <v/>
      </c>
    </row>
  </sheetData>
  <mergeCells count="1">
    <mergeCell ref="A1:Q1"/>
  </mergeCells>
  <conditionalFormatting sqref="Q5:Q104">
    <cfRule type="expression" priority="1" dxfId="0" stopIfTrue="1">
      <formula>LEFT($Q5,8)="Conferir"</formula>
    </cfRule>
    <cfRule type="expression" priority="2" dxfId="1" stopIfTrue="1">
      <formula>$Q5="OK"</formula>
    </cfRule>
  </conditionalFormatting>
  <conditionalFormatting sqref="I5:I104">
    <cfRule type="expression" priority="3" dxfId="1" stopIfTrue="1">
      <formula>$I5="Confirmado"</formula>
    </cfRule>
    <cfRule type="expression" priority="4" dxfId="0" stopIfTrue="1">
      <formula>$I5="Cancelado"</formula>
    </cfRule>
  </conditionalFormatting>
  <dataValidations count="8">
    <dataValidation sqref="A5:A104" showDropDown="0" showInputMessage="0" showErrorMessage="1" allowBlank="0" errorTitle="Código duplicado" error="Informe um código único para a agenda." type="custom">
      <formula1>=OR(A5="",COUNTIF($A$5:$A$104,A5)=1)</formula1>
    </dataValidation>
    <dataValidation sqref="B5:B104" showDropDown="0" showInputMessage="0" showErrorMessage="1" allowBlank="0" errorTitle="Data fora do período" error="Confira as janelas de datas definidas na aba Parâmetros." type="custom">
      <formula1>=OR(B5="",AND(ISNUMBER(B5),B5&gt;=INDIRECT("'Parâmetros'!$K$5")-INDIRECT("'Parâmetros'!$K$10"),B5&lt;=INDIRECT("'Parâmetros'!$K$5")+INDIRECT("'Parâmetros'!$K$11")))</formula1>
    </dataValidation>
    <dataValidation sqref="C5:D104" showDropDown="0" showInputMessage="0" showErrorMessage="1" allowBlank="0" errorTitle="Horário inválido" error="Informe um horário válido." type="decimal" operator="between">
      <formula1>0</formula1>
      <formula2>1</formula2>
    </dataValidation>
    <dataValidation sqref="I5:I104" showDropDown="0" showInputMessage="0" showErrorMessage="1" allowBlank="0" errorTitle="Status inválido" error="Selecione um status disponível na aba Parâmetros." type="list">
      <formula1>=INDIRECT("'Parâmetros'!$A$5:$A$8")</formula1>
    </dataValidation>
    <dataValidation sqref="J5:J104" showDropDown="0" showInputMessage="0" showErrorMessage="1" allowBlank="0" errorTitle="Quantidade inválida" error="Confira o limite de clientes definido na aba Parâmetros." type="custom">
      <formula1>=OR(J5="",AND(ISNUMBER(J5),J5&gt;=0,J5=INT(J5),J5&lt;=INDIRECT("'Parâmetros'!$K$8")))</formula1>
    </dataValidation>
    <dataValidation sqref="K5:K104" showDropDown="0" showInputMessage="0" showErrorMessage="1" allowBlank="0" errorTitle="Valor inválido" error="Informe um valor igual ou maior que zero." type="decimal" operator="greaterThanOrEqual">
      <formula1>0</formula1>
    </dataValidation>
    <dataValidation sqref="L5:L104" showDropDown="0" showInputMessage="0" showErrorMessage="1" allowBlank="0" errorTitle="Percentual inválido" error="Confira a comissão máxima definida na aba Parâmetros." type="custom">
      <formula1>=OR(L5="",AND(ISNUMBER(L5),L5&gt;=0,L5&lt;=INDIRECT("'Parâmetros'!$K$9")))</formula1>
    </dataValidation>
    <dataValidation sqref="M5:M104" showDropDown="0" showInputMessage="0" showErrorMessage="1" allowBlank="0" errorTitle="Valor inválido" error="Informe uma receita prevista igual ou maior que zero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27" customWidth="1" min="3" max="3"/>
    <col width="20" customWidth="1" min="4" max="4"/>
    <col width="22" customWidth="1" min="5" max="5"/>
    <col width="21" customWidth="1" min="6" max="6"/>
    <col width="34" customWidth="1" min="7" max="7"/>
    <col width="19" customWidth="1" min="8" max="8"/>
  </cols>
  <sheetData>
    <row r="1" ht="30" customHeight="1">
      <c r="A1" s="1" t="inlineStr">
        <is>
          <t>Cadastro de profissionais convidados</t>
        </is>
      </c>
    </row>
    <row r="2" ht="27" customHeight="1">
      <c r="A2" s="2" t="inlineStr">
        <is>
          <t>Identificações e operações de exemplo são fictícias. Use apenas dados necessários ao planejamento.</t>
        </is>
      </c>
    </row>
    <row r="3"/>
    <row r="4" ht="34" customHeight="1">
      <c r="A4" s="3" t="inlineStr">
        <is>
          <t>ID convidado</t>
        </is>
      </c>
      <c r="B4" s="3" t="inlineStr">
        <is>
          <t>Identificação fictícia</t>
        </is>
      </c>
      <c r="C4" s="3" t="inlineStr">
        <is>
          <t>Especialidade principal</t>
        </is>
      </c>
      <c r="D4" s="3" t="inlineStr">
        <is>
          <t>Status do cadastro</t>
        </is>
      </c>
      <c r="E4" s="3" t="inlineStr">
        <is>
          <t>Valor de uso sugerido (R$)</t>
        </is>
      </c>
      <c r="F4" s="3" t="inlineStr">
        <is>
          <t>Comissão sugerida (%)</t>
        </is>
      </c>
      <c r="G4" s="3" t="inlineStr">
        <is>
          <t>Observações</t>
        </is>
      </c>
      <c r="H4" s="3" t="inlineStr">
        <is>
          <t>Agendas vinculadas</t>
        </is>
      </c>
    </row>
    <row r="5">
      <c r="A5" s="13" t="inlineStr">
        <is>
          <t>PC-001</t>
        </is>
      </c>
      <c r="B5" s="16" t="inlineStr">
        <is>
          <t>Convidado Aurora</t>
        </is>
      </c>
      <c r="C5" s="16" t="inlineStr">
        <is>
          <t>Corte autoral</t>
        </is>
      </c>
      <c r="D5" s="13" t="inlineStr">
        <is>
          <t>Ativo</t>
        </is>
      </c>
      <c r="E5" s="30" t="n">
        <v>250</v>
      </c>
      <c r="F5" s="31" t="n">
        <v>0.15</v>
      </c>
      <c r="G5" s="16" t="inlineStr">
        <is>
          <t>Atuação demonstrativa.</t>
        </is>
      </c>
      <c r="H5" s="9">
        <f>IF(A5="","",COUNTIF(Agenda!$E$5:$E$104,A5))</f>
        <v/>
      </c>
    </row>
    <row r="6">
      <c r="A6" s="13" t="inlineStr">
        <is>
          <t>PC-002</t>
        </is>
      </c>
      <c r="B6" s="16" t="inlineStr">
        <is>
          <t>Convidado Brisa</t>
        </is>
      </c>
      <c r="C6" s="16" t="inlineStr">
        <is>
          <t>Coloração artística</t>
        </is>
      </c>
      <c r="D6" s="13" t="inlineStr">
        <is>
          <t>Ativo</t>
        </is>
      </c>
      <c r="E6" s="30" t="n">
        <v>320</v>
      </c>
      <c r="F6" s="31" t="n">
        <v>0.18</v>
      </c>
      <c r="G6" s="16" t="inlineStr">
        <is>
          <t>Reserva com bancada de apoio.</t>
        </is>
      </c>
      <c r="H6" s="7">
        <f>IF(A6="","",COUNTIF(Agenda!$E$5:$E$104,A6))</f>
        <v/>
      </c>
    </row>
    <row r="7">
      <c r="A7" s="13" t="inlineStr">
        <is>
          <t>PC-003</t>
        </is>
      </c>
      <c r="B7" s="16" t="inlineStr">
        <is>
          <t>Convidado Cacto</t>
        </is>
      </c>
      <c r="C7" s="16" t="inlineStr">
        <is>
          <t>Penteado</t>
        </is>
      </c>
      <c r="D7" s="13" t="inlineStr">
        <is>
          <t>Ativo</t>
        </is>
      </c>
      <c r="E7" s="30" t="n">
        <v>220</v>
      </c>
      <c r="F7" s="31" t="n">
        <v>0.12</v>
      </c>
      <c r="G7" s="16" t="inlineStr">
        <is>
          <t>Uso de espaço multiuso.</t>
        </is>
      </c>
      <c r="H7" s="9">
        <f>IF(A7="","",COUNTIF(Agenda!$E$5:$E$104,A7))</f>
        <v/>
      </c>
    </row>
    <row r="8">
      <c r="A8" s="13" t="inlineStr">
        <is>
          <t>PC-004</t>
        </is>
      </c>
      <c r="B8" s="16" t="inlineStr">
        <is>
          <t>Convidado Dália</t>
        </is>
      </c>
      <c r="C8" s="16" t="inlineStr">
        <is>
          <t>Maquiagem social</t>
        </is>
      </c>
      <c r="D8" s="13" t="inlineStr">
        <is>
          <t>Ativo</t>
        </is>
      </c>
      <c r="E8" s="30" t="n">
        <v>200</v>
      </c>
      <c r="F8" s="31" t="n">
        <v>0.15</v>
      </c>
      <c r="G8" s="16" t="inlineStr">
        <is>
          <t>Leva materiais próprios.</t>
        </is>
      </c>
      <c r="H8" s="7">
        <f>IF(A8="","",COUNTIF(Agenda!$E$5:$E$104,A8))</f>
        <v/>
      </c>
    </row>
    <row r="9">
      <c r="A9" s="13" t="inlineStr">
        <is>
          <t>PC-005</t>
        </is>
      </c>
      <c r="B9" s="16" t="inlineStr">
        <is>
          <t>Convidado Estrela</t>
        </is>
      </c>
      <c r="C9" s="16" t="inlineStr">
        <is>
          <t>Manicure artística</t>
        </is>
      </c>
      <c r="D9" s="13" t="inlineStr">
        <is>
          <t>Ativo</t>
        </is>
      </c>
      <c r="E9" s="30" t="n">
        <v>180</v>
      </c>
      <c r="F9" s="31" t="n">
        <v>0.1</v>
      </c>
      <c r="G9" s="16" t="inlineStr">
        <is>
          <t>Necessita mesa livre.</t>
        </is>
      </c>
      <c r="H9" s="9">
        <f>IF(A9="","",COUNTIF(Agenda!$E$5:$E$104,A9))</f>
        <v/>
      </c>
    </row>
    <row r="10">
      <c r="A10" s="13" t="inlineStr">
        <is>
          <t>PC-006</t>
        </is>
      </c>
      <c r="B10" s="16" t="inlineStr">
        <is>
          <t>Convidado Fio</t>
        </is>
      </c>
      <c r="C10" s="16" t="inlineStr">
        <is>
          <t>Barba e acabamento</t>
        </is>
      </c>
      <c r="D10" s="13" t="inlineStr">
        <is>
          <t>Pausado</t>
        </is>
      </c>
      <c r="E10" s="30" t="n">
        <v>210</v>
      </c>
      <c r="F10" s="31" t="n">
        <v>0.12</v>
      </c>
      <c r="G10" s="16" t="inlineStr">
        <is>
          <t>Cadastro em revisão interna.</t>
        </is>
      </c>
      <c r="H10" s="7">
        <f>IF(A10="","",COUNTIF(Agenda!$E$5:$E$104,A10))</f>
        <v/>
      </c>
    </row>
    <row r="11">
      <c r="A11" s="13" t="inlineStr">
        <is>
          <t>PC-007</t>
        </is>
      </c>
      <c r="B11" s="16" t="inlineStr">
        <is>
          <t>Convidado Girassol</t>
        </is>
      </c>
      <c r="C11" s="16" t="inlineStr">
        <is>
          <t>Consultoria de imagem</t>
        </is>
      </c>
      <c r="D11" s="13" t="inlineStr">
        <is>
          <t>Ativo</t>
        </is>
      </c>
      <c r="E11" s="30" t="n">
        <v>280</v>
      </c>
      <c r="F11" s="31" t="n">
        <v>0.2</v>
      </c>
      <c r="G11" s="16" t="inlineStr">
        <is>
          <t>Atendimento por períodos.</t>
        </is>
      </c>
      <c r="H11" s="9">
        <f>IF(A11="","",COUNTIF(Agenda!$E$5:$E$104,A11))</f>
        <v/>
      </c>
    </row>
    <row r="12">
      <c r="A12" s="13" t="inlineStr">
        <is>
          <t>PC-008</t>
        </is>
      </c>
      <c r="B12" s="16" t="inlineStr">
        <is>
          <t>Convidado Horizonte</t>
        </is>
      </c>
      <c r="C12" s="16" t="inlineStr">
        <is>
          <t>Workshop de técnicas</t>
        </is>
      </c>
      <c r="D12" s="13" t="inlineStr">
        <is>
          <t>Inativo</t>
        </is>
      </c>
      <c r="E12" s="30" t="n">
        <v>400</v>
      </c>
      <c r="F12" s="31" t="n">
        <v>0.2</v>
      </c>
      <c r="G12" s="16" t="inlineStr">
        <is>
          <t>Sem novas datas previstas.</t>
        </is>
      </c>
      <c r="H12" s="7">
        <f>IF(A12="","",COUNTIF(Agenda!$E$5:$E$104,A12))</f>
        <v/>
      </c>
    </row>
    <row r="13">
      <c r="A13" s="13" t="n"/>
      <c r="B13" s="16" t="n"/>
      <c r="C13" s="16" t="n"/>
      <c r="D13" s="13" t="n"/>
      <c r="E13" s="30" t="n"/>
      <c r="F13" s="31" t="n"/>
      <c r="G13" s="16" t="n"/>
      <c r="H13" s="9">
        <f>IF(A13="","",COUNTIF(Agenda!$E$5:$E$104,A13))</f>
        <v/>
      </c>
    </row>
    <row r="14">
      <c r="A14" s="13" t="n"/>
      <c r="B14" s="16" t="n"/>
      <c r="C14" s="16" t="n"/>
      <c r="D14" s="13" t="n"/>
      <c r="E14" s="30" t="n"/>
      <c r="F14" s="31" t="n"/>
      <c r="G14" s="16" t="n"/>
      <c r="H14" s="7">
        <f>IF(A14="","",COUNTIF(Agenda!$E$5:$E$104,A14))</f>
        <v/>
      </c>
    </row>
    <row r="15">
      <c r="A15" s="13" t="n"/>
      <c r="B15" s="16" t="n"/>
      <c r="C15" s="16" t="n"/>
      <c r="D15" s="13" t="n"/>
      <c r="E15" s="30" t="n"/>
      <c r="F15" s="31" t="n"/>
      <c r="G15" s="16" t="n"/>
      <c r="H15" s="9">
        <f>IF(A15="","",COUNTIF(Agenda!$E$5:$E$104,A15))</f>
        <v/>
      </c>
    </row>
    <row r="16">
      <c r="A16" s="13" t="n"/>
      <c r="B16" s="16" t="n"/>
      <c r="C16" s="16" t="n"/>
      <c r="D16" s="13" t="n"/>
      <c r="E16" s="30" t="n"/>
      <c r="F16" s="31" t="n"/>
      <c r="G16" s="16" t="n"/>
      <c r="H16" s="7">
        <f>IF(A16="","",COUNTIF(Agenda!$E$5:$E$104,A16))</f>
        <v/>
      </c>
    </row>
    <row r="17">
      <c r="A17" s="13" t="n"/>
      <c r="B17" s="16" t="n"/>
      <c r="C17" s="16" t="n"/>
      <c r="D17" s="13" t="n"/>
      <c r="E17" s="30" t="n"/>
      <c r="F17" s="31" t="n"/>
      <c r="G17" s="16" t="n"/>
      <c r="H17" s="9">
        <f>IF(A17="","",COUNTIF(Agenda!$E$5:$E$104,A17))</f>
        <v/>
      </c>
    </row>
    <row r="18">
      <c r="A18" s="13" t="n"/>
      <c r="B18" s="16" t="n"/>
      <c r="C18" s="16" t="n"/>
      <c r="D18" s="13" t="n"/>
      <c r="E18" s="30" t="n"/>
      <c r="F18" s="31" t="n"/>
      <c r="G18" s="16" t="n"/>
      <c r="H18" s="7">
        <f>IF(A18="","",COUNTIF(Agenda!$E$5:$E$104,A18))</f>
        <v/>
      </c>
    </row>
    <row r="19">
      <c r="A19" s="13" t="n"/>
      <c r="B19" s="16" t="n"/>
      <c r="C19" s="16" t="n"/>
      <c r="D19" s="13" t="n"/>
      <c r="E19" s="30" t="n"/>
      <c r="F19" s="31" t="n"/>
      <c r="G19" s="16" t="n"/>
      <c r="H19" s="9">
        <f>IF(A19="","",COUNTIF(Agenda!$E$5:$E$104,A19))</f>
        <v/>
      </c>
    </row>
    <row r="20">
      <c r="A20" s="13" t="n"/>
      <c r="B20" s="16" t="n"/>
      <c r="C20" s="16" t="n"/>
      <c r="D20" s="13" t="n"/>
      <c r="E20" s="30" t="n"/>
      <c r="F20" s="31" t="n"/>
      <c r="G20" s="16" t="n"/>
      <c r="H20" s="7">
        <f>IF(A20="","",COUNTIF(Agenda!$E$5:$E$104,A20))</f>
        <v/>
      </c>
    </row>
    <row r="21">
      <c r="A21" s="13" t="n"/>
      <c r="B21" s="16" t="n"/>
      <c r="C21" s="16" t="n"/>
      <c r="D21" s="13" t="n"/>
      <c r="E21" s="30" t="n"/>
      <c r="F21" s="31" t="n"/>
      <c r="G21" s="16" t="n"/>
      <c r="H21" s="9">
        <f>IF(A21="","",COUNTIF(Agenda!$E$5:$E$104,A21))</f>
        <v/>
      </c>
    </row>
    <row r="22">
      <c r="A22" s="13" t="n"/>
      <c r="B22" s="16" t="n"/>
      <c r="C22" s="16" t="n"/>
      <c r="D22" s="13" t="n"/>
      <c r="E22" s="30" t="n"/>
      <c r="F22" s="31" t="n"/>
      <c r="G22" s="16" t="n"/>
      <c r="H22" s="7">
        <f>IF(A22="","",COUNTIF(Agenda!$E$5:$E$104,A22))</f>
        <v/>
      </c>
    </row>
    <row r="23">
      <c r="A23" s="13" t="n"/>
      <c r="B23" s="16" t="n"/>
      <c r="C23" s="16" t="n"/>
      <c r="D23" s="13" t="n"/>
      <c r="E23" s="30" t="n"/>
      <c r="F23" s="31" t="n"/>
      <c r="G23" s="16" t="n"/>
      <c r="H23" s="9">
        <f>IF(A23="","",COUNTIF(Agenda!$E$5:$E$104,A23))</f>
        <v/>
      </c>
    </row>
    <row r="24">
      <c r="A24" s="13" t="n"/>
      <c r="B24" s="16" t="n"/>
      <c r="C24" s="16" t="n"/>
      <c r="D24" s="13" t="n"/>
      <c r="E24" s="30" t="n"/>
      <c r="F24" s="31" t="n"/>
      <c r="G24" s="16" t="n"/>
      <c r="H24" s="7">
        <f>IF(A24="","",COUNTIF(Agenda!$E$5:$E$104,A24))</f>
        <v/>
      </c>
    </row>
    <row r="25">
      <c r="A25" s="13" t="n"/>
      <c r="B25" s="16" t="n"/>
      <c r="C25" s="16" t="n"/>
      <c r="D25" s="13" t="n"/>
      <c r="E25" s="30" t="n"/>
      <c r="F25" s="31" t="n"/>
      <c r="G25" s="16" t="n"/>
      <c r="H25" s="9">
        <f>IF(A25="","",COUNTIF(Agenda!$E$5:$E$104,A25))</f>
        <v/>
      </c>
    </row>
    <row r="26">
      <c r="A26" s="13" t="n"/>
      <c r="B26" s="16" t="n"/>
      <c r="C26" s="16" t="n"/>
      <c r="D26" s="13" t="n"/>
      <c r="E26" s="30" t="n"/>
      <c r="F26" s="31" t="n"/>
      <c r="G26" s="16" t="n"/>
      <c r="H26" s="7">
        <f>IF(A26="","",COUNTIF(Agenda!$E$5:$E$104,A26))</f>
        <v/>
      </c>
    </row>
    <row r="27">
      <c r="A27" s="13" t="n"/>
      <c r="B27" s="16" t="n"/>
      <c r="C27" s="16" t="n"/>
      <c r="D27" s="13" t="n"/>
      <c r="E27" s="30" t="n"/>
      <c r="F27" s="31" t="n"/>
      <c r="G27" s="16" t="n"/>
      <c r="H27" s="9">
        <f>IF(A27="","",COUNTIF(Agenda!$E$5:$E$104,A27))</f>
        <v/>
      </c>
    </row>
    <row r="28">
      <c r="A28" s="13" t="n"/>
      <c r="B28" s="16" t="n"/>
      <c r="C28" s="16" t="n"/>
      <c r="D28" s="13" t="n"/>
      <c r="E28" s="30" t="n"/>
      <c r="F28" s="31" t="n"/>
      <c r="G28" s="16" t="n"/>
      <c r="H28" s="7">
        <f>IF(A28="","",COUNTIF(Agenda!$E$5:$E$104,A28))</f>
        <v/>
      </c>
    </row>
    <row r="29">
      <c r="A29" s="13" t="n"/>
      <c r="B29" s="16" t="n"/>
      <c r="C29" s="16" t="n"/>
      <c r="D29" s="13" t="n"/>
      <c r="E29" s="30" t="n"/>
      <c r="F29" s="31" t="n"/>
      <c r="G29" s="16" t="n"/>
      <c r="H29" s="9">
        <f>IF(A29="","",COUNTIF(Agenda!$E$5:$E$104,A29))</f>
        <v/>
      </c>
    </row>
    <row r="30">
      <c r="A30" s="13" t="n"/>
      <c r="B30" s="16" t="n"/>
      <c r="C30" s="16" t="n"/>
      <c r="D30" s="13" t="n"/>
      <c r="E30" s="30" t="n"/>
      <c r="F30" s="31" t="n"/>
      <c r="G30" s="16" t="n"/>
      <c r="H30" s="7">
        <f>IF(A30="","",COUNTIF(Agenda!$E$5:$E$104,A30))</f>
        <v/>
      </c>
    </row>
    <row r="31">
      <c r="A31" s="13" t="n"/>
      <c r="B31" s="16" t="n"/>
      <c r="C31" s="16" t="n"/>
      <c r="D31" s="13" t="n"/>
      <c r="E31" s="30" t="n"/>
      <c r="F31" s="31" t="n"/>
      <c r="G31" s="16" t="n"/>
      <c r="H31" s="9">
        <f>IF(A31="","",COUNTIF(Agenda!$E$5:$E$104,A31))</f>
        <v/>
      </c>
    </row>
    <row r="32">
      <c r="A32" s="13" t="n"/>
      <c r="B32" s="16" t="n"/>
      <c r="C32" s="16" t="n"/>
      <c r="D32" s="13" t="n"/>
      <c r="E32" s="30" t="n"/>
      <c r="F32" s="31" t="n"/>
      <c r="G32" s="16" t="n"/>
      <c r="H32" s="7">
        <f>IF(A32="","",COUNTIF(Agenda!$E$5:$E$104,A32))</f>
        <v/>
      </c>
    </row>
    <row r="33">
      <c r="A33" s="13" t="n"/>
      <c r="B33" s="16" t="n"/>
      <c r="C33" s="16" t="n"/>
      <c r="D33" s="13" t="n"/>
      <c r="E33" s="30" t="n"/>
      <c r="F33" s="31" t="n"/>
      <c r="G33" s="16" t="n"/>
      <c r="H33" s="9">
        <f>IF(A33="","",COUNTIF(Agenda!$E$5:$E$104,A33))</f>
        <v/>
      </c>
    </row>
    <row r="34">
      <c r="A34" s="13" t="n"/>
      <c r="B34" s="16" t="n"/>
      <c r="C34" s="16" t="n"/>
      <c r="D34" s="13" t="n"/>
      <c r="E34" s="30" t="n"/>
      <c r="F34" s="31" t="n"/>
      <c r="G34" s="16" t="n"/>
      <c r="H34" s="7">
        <f>IF(A34="","",COUNTIF(Agenda!$E$5:$E$104,A34))</f>
        <v/>
      </c>
    </row>
    <row r="35">
      <c r="A35" s="13" t="n"/>
      <c r="B35" s="16" t="n"/>
      <c r="C35" s="16" t="n"/>
      <c r="D35" s="13" t="n"/>
      <c r="E35" s="30" t="n"/>
      <c r="F35" s="31" t="n"/>
      <c r="G35" s="16" t="n"/>
      <c r="H35" s="9">
        <f>IF(A35="","",COUNTIF(Agenda!$E$5:$E$104,A35))</f>
        <v/>
      </c>
    </row>
    <row r="36">
      <c r="A36" s="13" t="n"/>
      <c r="B36" s="16" t="n"/>
      <c r="C36" s="16" t="n"/>
      <c r="D36" s="13" t="n"/>
      <c r="E36" s="30" t="n"/>
      <c r="F36" s="31" t="n"/>
      <c r="G36" s="16" t="n"/>
      <c r="H36" s="7">
        <f>IF(A36="","",COUNTIF(Agenda!$E$5:$E$104,A36))</f>
        <v/>
      </c>
    </row>
    <row r="37">
      <c r="A37" s="13" t="n"/>
      <c r="B37" s="16" t="n"/>
      <c r="C37" s="16" t="n"/>
      <c r="D37" s="13" t="n"/>
      <c r="E37" s="30" t="n"/>
      <c r="F37" s="31" t="n"/>
      <c r="G37" s="16" t="n"/>
      <c r="H37" s="9">
        <f>IF(A37="","",COUNTIF(Agenda!$E$5:$E$104,A37))</f>
        <v/>
      </c>
    </row>
    <row r="38">
      <c r="A38" s="13" t="n"/>
      <c r="B38" s="16" t="n"/>
      <c r="C38" s="16" t="n"/>
      <c r="D38" s="13" t="n"/>
      <c r="E38" s="30" t="n"/>
      <c r="F38" s="31" t="n"/>
      <c r="G38" s="16" t="n"/>
      <c r="H38" s="7">
        <f>IF(A38="","",COUNTIF(Agenda!$E$5:$E$104,A38))</f>
        <v/>
      </c>
    </row>
    <row r="39">
      <c r="A39" s="13" t="n"/>
      <c r="B39" s="16" t="n"/>
      <c r="C39" s="16" t="n"/>
      <c r="D39" s="13" t="n"/>
      <c r="E39" s="30" t="n"/>
      <c r="F39" s="31" t="n"/>
      <c r="G39" s="16" t="n"/>
      <c r="H39" s="9">
        <f>IF(A39="","",COUNTIF(Agenda!$E$5:$E$104,A39))</f>
        <v/>
      </c>
    </row>
    <row r="40">
      <c r="A40" s="13" t="n"/>
      <c r="B40" s="16" t="n"/>
      <c r="C40" s="16" t="n"/>
      <c r="D40" s="13" t="n"/>
      <c r="E40" s="30" t="n"/>
      <c r="F40" s="31" t="n"/>
      <c r="G40" s="16" t="n"/>
      <c r="H40" s="7">
        <f>IF(A40="","",COUNTIF(Agenda!$E$5:$E$104,A40))</f>
        <v/>
      </c>
    </row>
    <row r="41">
      <c r="A41" s="13" t="n"/>
      <c r="B41" s="16" t="n"/>
      <c r="C41" s="16" t="n"/>
      <c r="D41" s="13" t="n"/>
      <c r="E41" s="30" t="n"/>
      <c r="F41" s="31" t="n"/>
      <c r="G41" s="16" t="n"/>
      <c r="H41" s="9">
        <f>IF(A41="","",COUNTIF(Agenda!$E$5:$E$104,A41))</f>
        <v/>
      </c>
    </row>
    <row r="42">
      <c r="A42" s="13" t="n"/>
      <c r="B42" s="16" t="n"/>
      <c r="C42" s="16" t="n"/>
      <c r="D42" s="13" t="n"/>
      <c r="E42" s="30" t="n"/>
      <c r="F42" s="31" t="n"/>
      <c r="G42" s="16" t="n"/>
      <c r="H42" s="7">
        <f>IF(A42="","",COUNTIF(Agenda!$E$5:$E$104,A42))</f>
        <v/>
      </c>
    </row>
    <row r="43">
      <c r="A43" s="13" t="n"/>
      <c r="B43" s="16" t="n"/>
      <c r="C43" s="16" t="n"/>
      <c r="D43" s="13" t="n"/>
      <c r="E43" s="30" t="n"/>
      <c r="F43" s="31" t="n"/>
      <c r="G43" s="16" t="n"/>
      <c r="H43" s="9">
        <f>IF(A43="","",COUNTIF(Agenda!$E$5:$E$104,A43))</f>
        <v/>
      </c>
    </row>
    <row r="44">
      <c r="A44" s="13" t="n"/>
      <c r="B44" s="16" t="n"/>
      <c r="C44" s="16" t="n"/>
      <c r="D44" s="13" t="n"/>
      <c r="E44" s="30" t="n"/>
      <c r="F44" s="31" t="n"/>
      <c r="G44" s="16" t="n"/>
      <c r="H44" s="7">
        <f>IF(A44="","",COUNTIF(Agenda!$E$5:$E$104,A44))</f>
        <v/>
      </c>
    </row>
    <row r="45">
      <c r="A45" s="13" t="n"/>
      <c r="B45" s="16" t="n"/>
      <c r="C45" s="16" t="n"/>
      <c r="D45" s="13" t="n"/>
      <c r="E45" s="30" t="n"/>
      <c r="F45" s="31" t="n"/>
      <c r="G45" s="16" t="n"/>
      <c r="H45" s="9">
        <f>IF(A45="","",COUNTIF(Agenda!$E$5:$E$104,A45))</f>
        <v/>
      </c>
    </row>
    <row r="46">
      <c r="A46" s="13" t="n"/>
      <c r="B46" s="16" t="n"/>
      <c r="C46" s="16" t="n"/>
      <c r="D46" s="13" t="n"/>
      <c r="E46" s="30" t="n"/>
      <c r="F46" s="31" t="n"/>
      <c r="G46" s="16" t="n"/>
      <c r="H46" s="7">
        <f>IF(A46="","",COUNTIF(Agenda!$E$5:$E$104,A46))</f>
        <v/>
      </c>
    </row>
    <row r="47">
      <c r="A47" s="13" t="n"/>
      <c r="B47" s="16" t="n"/>
      <c r="C47" s="16" t="n"/>
      <c r="D47" s="13" t="n"/>
      <c r="E47" s="30" t="n"/>
      <c r="F47" s="31" t="n"/>
      <c r="G47" s="16" t="n"/>
      <c r="H47" s="9">
        <f>IF(A47="","",COUNTIF(Agenda!$E$5:$E$104,A47))</f>
        <v/>
      </c>
    </row>
    <row r="48">
      <c r="A48" s="13" t="n"/>
      <c r="B48" s="16" t="n"/>
      <c r="C48" s="16" t="n"/>
      <c r="D48" s="13" t="n"/>
      <c r="E48" s="30" t="n"/>
      <c r="F48" s="31" t="n"/>
      <c r="G48" s="16" t="n"/>
      <c r="H48" s="7">
        <f>IF(A48="","",COUNTIF(Agenda!$E$5:$E$104,A48))</f>
        <v/>
      </c>
    </row>
    <row r="49">
      <c r="A49" s="13" t="n"/>
      <c r="B49" s="16" t="n"/>
      <c r="C49" s="16" t="n"/>
      <c r="D49" s="13" t="n"/>
      <c r="E49" s="30" t="n"/>
      <c r="F49" s="31" t="n"/>
      <c r="G49" s="16" t="n"/>
      <c r="H49" s="9">
        <f>IF(A49="","",COUNTIF(Agenda!$E$5:$E$104,A49))</f>
        <v/>
      </c>
    </row>
    <row r="50">
      <c r="A50" s="13" t="n"/>
      <c r="B50" s="16" t="n"/>
      <c r="C50" s="16" t="n"/>
      <c r="D50" s="13" t="n"/>
      <c r="E50" s="30" t="n"/>
      <c r="F50" s="31" t="n"/>
      <c r="G50" s="16" t="n"/>
      <c r="H50" s="7">
        <f>IF(A50="","",COUNTIF(Agenda!$E$5:$E$104,A50))</f>
        <v/>
      </c>
    </row>
    <row r="51">
      <c r="A51" s="13" t="n"/>
      <c r="B51" s="16" t="n"/>
      <c r="C51" s="16" t="n"/>
      <c r="D51" s="13" t="n"/>
      <c r="E51" s="30" t="n"/>
      <c r="F51" s="31" t="n"/>
      <c r="G51" s="16" t="n"/>
      <c r="H51" s="9">
        <f>IF(A51="","",COUNTIF(Agenda!$E$5:$E$104,A51))</f>
        <v/>
      </c>
    </row>
    <row r="52">
      <c r="A52" s="13" t="n"/>
      <c r="B52" s="16" t="n"/>
      <c r="C52" s="16" t="n"/>
      <c r="D52" s="13" t="n"/>
      <c r="E52" s="30" t="n"/>
      <c r="F52" s="31" t="n"/>
      <c r="G52" s="16" t="n"/>
      <c r="H52" s="7">
        <f>IF(A52="","",COUNTIF(Agenda!$E$5:$E$104,A52))</f>
        <v/>
      </c>
    </row>
    <row r="53">
      <c r="A53" s="13" t="n"/>
      <c r="B53" s="16" t="n"/>
      <c r="C53" s="16" t="n"/>
      <c r="D53" s="13" t="n"/>
      <c r="E53" s="30" t="n"/>
      <c r="F53" s="31" t="n"/>
      <c r="G53" s="16" t="n"/>
      <c r="H53" s="9">
        <f>IF(A53="","",COUNTIF(Agenda!$E$5:$E$104,A53))</f>
        <v/>
      </c>
    </row>
    <row r="54">
      <c r="A54" s="13" t="n"/>
      <c r="B54" s="16" t="n"/>
      <c r="C54" s="16" t="n"/>
      <c r="D54" s="13" t="n"/>
      <c r="E54" s="30" t="n"/>
      <c r="F54" s="31" t="n"/>
      <c r="G54" s="16" t="n"/>
      <c r="H54" s="7">
        <f>IF(A54="","",COUNTIF(Agenda!$E$5:$E$104,A54))</f>
        <v/>
      </c>
    </row>
    <row r="55">
      <c r="A55" s="13" t="n"/>
      <c r="B55" s="16" t="n"/>
      <c r="C55" s="16" t="n"/>
      <c r="D55" s="13" t="n"/>
      <c r="E55" s="30" t="n"/>
      <c r="F55" s="31" t="n"/>
      <c r="G55" s="16" t="n"/>
      <c r="H55" s="9">
        <f>IF(A55="","",COUNTIF(Agenda!$E$5:$E$104,A55))</f>
        <v/>
      </c>
    </row>
    <row r="56">
      <c r="A56" s="13" t="n"/>
      <c r="B56" s="16" t="n"/>
      <c r="C56" s="16" t="n"/>
      <c r="D56" s="13" t="n"/>
      <c r="E56" s="30" t="n"/>
      <c r="F56" s="31" t="n"/>
      <c r="G56" s="16" t="n"/>
      <c r="H56" s="7">
        <f>IF(A56="","",COUNTIF(Agenda!$E$5:$E$104,A56))</f>
        <v/>
      </c>
    </row>
    <row r="57">
      <c r="A57" s="13" t="n"/>
      <c r="B57" s="16" t="n"/>
      <c r="C57" s="16" t="n"/>
      <c r="D57" s="13" t="n"/>
      <c r="E57" s="30" t="n"/>
      <c r="F57" s="31" t="n"/>
      <c r="G57" s="16" t="n"/>
      <c r="H57" s="9">
        <f>IF(A57="","",COUNTIF(Agenda!$E$5:$E$104,A57))</f>
        <v/>
      </c>
    </row>
    <row r="58">
      <c r="A58" s="13" t="n"/>
      <c r="B58" s="16" t="n"/>
      <c r="C58" s="16" t="n"/>
      <c r="D58" s="13" t="n"/>
      <c r="E58" s="30" t="n"/>
      <c r="F58" s="31" t="n"/>
      <c r="G58" s="16" t="n"/>
      <c r="H58" s="7">
        <f>IF(A58="","",COUNTIF(Agenda!$E$5:$E$104,A58))</f>
        <v/>
      </c>
    </row>
    <row r="59">
      <c r="A59" s="13" t="n"/>
      <c r="B59" s="16" t="n"/>
      <c r="C59" s="16" t="n"/>
      <c r="D59" s="13" t="n"/>
      <c r="E59" s="30" t="n"/>
      <c r="F59" s="31" t="n"/>
      <c r="G59" s="16" t="n"/>
      <c r="H59" s="9">
        <f>IF(A59="","",COUNTIF(Agenda!$E$5:$E$104,A59))</f>
        <v/>
      </c>
    </row>
    <row r="60">
      <c r="A60" s="13" t="n"/>
      <c r="B60" s="16" t="n"/>
      <c r="C60" s="16" t="n"/>
      <c r="D60" s="13" t="n"/>
      <c r="E60" s="30" t="n"/>
      <c r="F60" s="31" t="n"/>
      <c r="G60" s="16" t="n"/>
      <c r="H60" s="7">
        <f>IF(A60="","",COUNTIF(Agenda!$E$5:$E$104,A60))</f>
        <v/>
      </c>
    </row>
    <row r="61">
      <c r="A61" s="13" t="n"/>
      <c r="B61" s="16" t="n"/>
      <c r="C61" s="16" t="n"/>
      <c r="D61" s="13" t="n"/>
      <c r="E61" s="30" t="n"/>
      <c r="F61" s="31" t="n"/>
      <c r="G61" s="16" t="n"/>
      <c r="H61" s="9">
        <f>IF(A61="","",COUNTIF(Agenda!$E$5:$E$104,A61))</f>
        <v/>
      </c>
    </row>
    <row r="62">
      <c r="A62" s="13" t="n"/>
      <c r="B62" s="16" t="n"/>
      <c r="C62" s="16" t="n"/>
      <c r="D62" s="13" t="n"/>
      <c r="E62" s="30" t="n"/>
      <c r="F62" s="31" t="n"/>
      <c r="G62" s="16" t="n"/>
      <c r="H62" s="7">
        <f>IF(A62="","",COUNTIF(Agenda!$E$5:$E$104,A62))</f>
        <v/>
      </c>
    </row>
    <row r="63">
      <c r="A63" s="13" t="n"/>
      <c r="B63" s="16" t="n"/>
      <c r="C63" s="16" t="n"/>
      <c r="D63" s="13" t="n"/>
      <c r="E63" s="30" t="n"/>
      <c r="F63" s="31" t="n"/>
      <c r="G63" s="16" t="n"/>
      <c r="H63" s="9">
        <f>IF(A63="","",COUNTIF(Agenda!$E$5:$E$104,A63))</f>
        <v/>
      </c>
    </row>
    <row r="64">
      <c r="A64" s="13" t="n"/>
      <c r="B64" s="16" t="n"/>
      <c r="C64" s="16" t="n"/>
      <c r="D64" s="13" t="n"/>
      <c r="E64" s="30" t="n"/>
      <c r="F64" s="31" t="n"/>
      <c r="G64" s="16" t="n"/>
      <c r="H64" s="7">
        <f>IF(A64="","",COUNTIF(Agenda!$E$5:$E$104,A64))</f>
        <v/>
      </c>
    </row>
    <row r="65">
      <c r="A65" s="13" t="n"/>
      <c r="B65" s="16" t="n"/>
      <c r="C65" s="16" t="n"/>
      <c r="D65" s="13" t="n"/>
      <c r="E65" s="30" t="n"/>
      <c r="F65" s="31" t="n"/>
      <c r="G65" s="16" t="n"/>
      <c r="H65" s="9">
        <f>IF(A65="","",COUNTIF(Agenda!$E$5:$E$104,A65))</f>
        <v/>
      </c>
    </row>
    <row r="66">
      <c r="A66" s="13" t="n"/>
      <c r="B66" s="16" t="n"/>
      <c r="C66" s="16" t="n"/>
      <c r="D66" s="13" t="n"/>
      <c r="E66" s="30" t="n"/>
      <c r="F66" s="31" t="n"/>
      <c r="G66" s="16" t="n"/>
      <c r="H66" s="7">
        <f>IF(A66="","",COUNTIF(Agenda!$E$5:$E$104,A66))</f>
        <v/>
      </c>
    </row>
    <row r="67">
      <c r="A67" s="13" t="n"/>
      <c r="B67" s="16" t="n"/>
      <c r="C67" s="16" t="n"/>
      <c r="D67" s="13" t="n"/>
      <c r="E67" s="30" t="n"/>
      <c r="F67" s="31" t="n"/>
      <c r="G67" s="16" t="n"/>
      <c r="H67" s="9">
        <f>IF(A67="","",COUNTIF(Agenda!$E$5:$E$104,A67))</f>
        <v/>
      </c>
    </row>
    <row r="68">
      <c r="A68" s="13" t="n"/>
      <c r="B68" s="16" t="n"/>
      <c r="C68" s="16" t="n"/>
      <c r="D68" s="13" t="n"/>
      <c r="E68" s="30" t="n"/>
      <c r="F68" s="31" t="n"/>
      <c r="G68" s="16" t="n"/>
      <c r="H68" s="7">
        <f>IF(A68="","",COUNTIF(Agenda!$E$5:$E$104,A68))</f>
        <v/>
      </c>
    </row>
    <row r="69">
      <c r="A69" s="13" t="n"/>
      <c r="B69" s="16" t="n"/>
      <c r="C69" s="16" t="n"/>
      <c r="D69" s="13" t="n"/>
      <c r="E69" s="30" t="n"/>
      <c r="F69" s="31" t="n"/>
      <c r="G69" s="16" t="n"/>
      <c r="H69" s="9">
        <f>IF(A69="","",COUNTIF(Agenda!$E$5:$E$104,A69))</f>
        <v/>
      </c>
    </row>
    <row r="70">
      <c r="A70" s="13" t="n"/>
      <c r="B70" s="16" t="n"/>
      <c r="C70" s="16" t="n"/>
      <c r="D70" s="13" t="n"/>
      <c r="E70" s="30" t="n"/>
      <c r="F70" s="31" t="n"/>
      <c r="G70" s="16" t="n"/>
      <c r="H70" s="7">
        <f>IF(A70="","",COUNTIF(Agenda!$E$5:$E$104,A70))</f>
        <v/>
      </c>
    </row>
    <row r="71">
      <c r="A71" s="13" t="n"/>
      <c r="B71" s="16" t="n"/>
      <c r="C71" s="16" t="n"/>
      <c r="D71" s="13" t="n"/>
      <c r="E71" s="30" t="n"/>
      <c r="F71" s="31" t="n"/>
      <c r="G71" s="16" t="n"/>
      <c r="H71" s="9">
        <f>IF(A71="","",COUNTIF(Agenda!$E$5:$E$104,A71))</f>
        <v/>
      </c>
    </row>
    <row r="72">
      <c r="A72" s="13" t="n"/>
      <c r="B72" s="16" t="n"/>
      <c r="C72" s="16" t="n"/>
      <c r="D72" s="13" t="n"/>
      <c r="E72" s="30" t="n"/>
      <c r="F72" s="31" t="n"/>
      <c r="G72" s="16" t="n"/>
      <c r="H72" s="7">
        <f>IF(A72="","",COUNTIF(Agenda!$E$5:$E$104,A72))</f>
        <v/>
      </c>
    </row>
    <row r="73">
      <c r="A73" s="13" t="n"/>
      <c r="B73" s="16" t="n"/>
      <c r="C73" s="16" t="n"/>
      <c r="D73" s="13" t="n"/>
      <c r="E73" s="30" t="n"/>
      <c r="F73" s="31" t="n"/>
      <c r="G73" s="16" t="n"/>
      <c r="H73" s="9">
        <f>IF(A73="","",COUNTIF(Agenda!$E$5:$E$104,A73))</f>
        <v/>
      </c>
    </row>
    <row r="74">
      <c r="A74" s="13" t="n"/>
      <c r="B74" s="16" t="n"/>
      <c r="C74" s="16" t="n"/>
      <c r="D74" s="13" t="n"/>
      <c r="E74" s="30" t="n"/>
      <c r="F74" s="31" t="n"/>
      <c r="G74" s="16" t="n"/>
      <c r="H74" s="7">
        <f>IF(A74="","",COUNTIF(Agenda!$E$5:$E$104,A74))</f>
        <v/>
      </c>
    </row>
    <row r="75">
      <c r="A75" s="13" t="n"/>
      <c r="B75" s="16" t="n"/>
      <c r="C75" s="16" t="n"/>
      <c r="D75" s="13" t="n"/>
      <c r="E75" s="30" t="n"/>
      <c r="F75" s="31" t="n"/>
      <c r="G75" s="16" t="n"/>
      <c r="H75" s="9">
        <f>IF(A75="","",COUNTIF(Agenda!$E$5:$E$104,A75))</f>
        <v/>
      </c>
    </row>
    <row r="76">
      <c r="A76" s="13" t="n"/>
      <c r="B76" s="16" t="n"/>
      <c r="C76" s="16" t="n"/>
      <c r="D76" s="13" t="n"/>
      <c r="E76" s="30" t="n"/>
      <c r="F76" s="31" t="n"/>
      <c r="G76" s="16" t="n"/>
      <c r="H76" s="7">
        <f>IF(A76="","",COUNTIF(Agenda!$E$5:$E$104,A76))</f>
        <v/>
      </c>
    </row>
    <row r="77">
      <c r="A77" s="13" t="n"/>
      <c r="B77" s="16" t="n"/>
      <c r="C77" s="16" t="n"/>
      <c r="D77" s="13" t="n"/>
      <c r="E77" s="30" t="n"/>
      <c r="F77" s="31" t="n"/>
      <c r="G77" s="16" t="n"/>
      <c r="H77" s="9">
        <f>IF(A77="","",COUNTIF(Agenda!$E$5:$E$104,A77))</f>
        <v/>
      </c>
    </row>
    <row r="78">
      <c r="A78" s="13" t="n"/>
      <c r="B78" s="16" t="n"/>
      <c r="C78" s="16" t="n"/>
      <c r="D78" s="13" t="n"/>
      <c r="E78" s="30" t="n"/>
      <c r="F78" s="31" t="n"/>
      <c r="G78" s="16" t="n"/>
      <c r="H78" s="7">
        <f>IF(A78="","",COUNTIF(Agenda!$E$5:$E$104,A78))</f>
        <v/>
      </c>
    </row>
    <row r="79">
      <c r="A79" s="13" t="n"/>
      <c r="B79" s="16" t="n"/>
      <c r="C79" s="16" t="n"/>
      <c r="D79" s="13" t="n"/>
      <c r="E79" s="30" t="n"/>
      <c r="F79" s="31" t="n"/>
      <c r="G79" s="16" t="n"/>
      <c r="H79" s="9">
        <f>IF(A79="","",COUNTIF(Agenda!$E$5:$E$104,A79))</f>
        <v/>
      </c>
    </row>
    <row r="80">
      <c r="A80" s="13" t="n"/>
      <c r="B80" s="16" t="n"/>
      <c r="C80" s="16" t="n"/>
      <c r="D80" s="13" t="n"/>
      <c r="E80" s="30" t="n"/>
      <c r="F80" s="31" t="n"/>
      <c r="G80" s="16" t="n"/>
      <c r="H80" s="7">
        <f>IF(A80="","",COUNTIF(Agenda!$E$5:$E$104,A80))</f>
        <v/>
      </c>
    </row>
    <row r="81">
      <c r="A81" s="13" t="n"/>
      <c r="B81" s="16" t="n"/>
      <c r="C81" s="16" t="n"/>
      <c r="D81" s="13" t="n"/>
      <c r="E81" s="30" t="n"/>
      <c r="F81" s="31" t="n"/>
      <c r="G81" s="16" t="n"/>
      <c r="H81" s="9">
        <f>IF(A81="","",COUNTIF(Agenda!$E$5:$E$104,A81))</f>
        <v/>
      </c>
    </row>
    <row r="82">
      <c r="A82" s="13" t="n"/>
      <c r="B82" s="16" t="n"/>
      <c r="C82" s="16" t="n"/>
      <c r="D82" s="13" t="n"/>
      <c r="E82" s="30" t="n"/>
      <c r="F82" s="31" t="n"/>
      <c r="G82" s="16" t="n"/>
      <c r="H82" s="7">
        <f>IF(A82="","",COUNTIF(Agenda!$E$5:$E$104,A82))</f>
        <v/>
      </c>
    </row>
    <row r="83">
      <c r="A83" s="13" t="n"/>
      <c r="B83" s="16" t="n"/>
      <c r="C83" s="16" t="n"/>
      <c r="D83" s="13" t="n"/>
      <c r="E83" s="30" t="n"/>
      <c r="F83" s="31" t="n"/>
      <c r="G83" s="16" t="n"/>
      <c r="H83" s="9">
        <f>IF(A83="","",COUNTIF(Agenda!$E$5:$E$104,A83))</f>
        <v/>
      </c>
    </row>
    <row r="84">
      <c r="A84" s="13" t="n"/>
      <c r="B84" s="16" t="n"/>
      <c r="C84" s="16" t="n"/>
      <c r="D84" s="13" t="n"/>
      <c r="E84" s="30" t="n"/>
      <c r="F84" s="31" t="n"/>
      <c r="G84" s="16" t="n"/>
      <c r="H84" s="7">
        <f>IF(A84="","",COUNTIF(Agenda!$E$5:$E$104,A84))</f>
        <v/>
      </c>
    </row>
    <row r="85">
      <c r="A85" s="13" t="n"/>
      <c r="B85" s="16" t="n"/>
      <c r="C85" s="16" t="n"/>
      <c r="D85" s="13" t="n"/>
      <c r="E85" s="30" t="n"/>
      <c r="F85" s="31" t="n"/>
      <c r="G85" s="16" t="n"/>
      <c r="H85" s="9">
        <f>IF(A85="","",COUNTIF(Agenda!$E$5:$E$104,A85))</f>
        <v/>
      </c>
    </row>
    <row r="86">
      <c r="A86" s="13" t="n"/>
      <c r="B86" s="16" t="n"/>
      <c r="C86" s="16" t="n"/>
      <c r="D86" s="13" t="n"/>
      <c r="E86" s="30" t="n"/>
      <c r="F86" s="31" t="n"/>
      <c r="G86" s="16" t="n"/>
      <c r="H86" s="7">
        <f>IF(A86="","",COUNTIF(Agenda!$E$5:$E$104,A86))</f>
        <v/>
      </c>
    </row>
    <row r="87">
      <c r="A87" s="13" t="n"/>
      <c r="B87" s="16" t="n"/>
      <c r="C87" s="16" t="n"/>
      <c r="D87" s="13" t="n"/>
      <c r="E87" s="30" t="n"/>
      <c r="F87" s="31" t="n"/>
      <c r="G87" s="16" t="n"/>
      <c r="H87" s="9">
        <f>IF(A87="","",COUNTIF(Agenda!$E$5:$E$104,A87))</f>
        <v/>
      </c>
    </row>
    <row r="88">
      <c r="A88" s="13" t="n"/>
      <c r="B88" s="16" t="n"/>
      <c r="C88" s="16" t="n"/>
      <c r="D88" s="13" t="n"/>
      <c r="E88" s="30" t="n"/>
      <c r="F88" s="31" t="n"/>
      <c r="G88" s="16" t="n"/>
      <c r="H88" s="7">
        <f>IF(A88="","",COUNTIF(Agenda!$E$5:$E$104,A88))</f>
        <v/>
      </c>
    </row>
    <row r="89">
      <c r="A89" s="13" t="n"/>
      <c r="B89" s="16" t="n"/>
      <c r="C89" s="16" t="n"/>
      <c r="D89" s="13" t="n"/>
      <c r="E89" s="30" t="n"/>
      <c r="F89" s="31" t="n"/>
      <c r="G89" s="16" t="n"/>
      <c r="H89" s="9">
        <f>IF(A89="","",COUNTIF(Agenda!$E$5:$E$104,A89))</f>
        <v/>
      </c>
    </row>
    <row r="90">
      <c r="A90" s="13" t="n"/>
      <c r="B90" s="16" t="n"/>
      <c r="C90" s="16" t="n"/>
      <c r="D90" s="13" t="n"/>
      <c r="E90" s="30" t="n"/>
      <c r="F90" s="31" t="n"/>
      <c r="G90" s="16" t="n"/>
      <c r="H90" s="7">
        <f>IF(A90="","",COUNTIF(Agenda!$E$5:$E$104,A90))</f>
        <v/>
      </c>
    </row>
    <row r="91">
      <c r="A91" s="13" t="n"/>
      <c r="B91" s="16" t="n"/>
      <c r="C91" s="16" t="n"/>
      <c r="D91" s="13" t="n"/>
      <c r="E91" s="30" t="n"/>
      <c r="F91" s="31" t="n"/>
      <c r="G91" s="16" t="n"/>
      <c r="H91" s="9">
        <f>IF(A91="","",COUNTIF(Agenda!$E$5:$E$104,A91))</f>
        <v/>
      </c>
    </row>
    <row r="92">
      <c r="A92" s="13" t="n"/>
      <c r="B92" s="16" t="n"/>
      <c r="C92" s="16" t="n"/>
      <c r="D92" s="13" t="n"/>
      <c r="E92" s="30" t="n"/>
      <c r="F92" s="31" t="n"/>
      <c r="G92" s="16" t="n"/>
      <c r="H92" s="7">
        <f>IF(A92="","",COUNTIF(Agenda!$E$5:$E$104,A92))</f>
        <v/>
      </c>
    </row>
    <row r="93">
      <c r="A93" s="13" t="n"/>
      <c r="B93" s="16" t="n"/>
      <c r="C93" s="16" t="n"/>
      <c r="D93" s="13" t="n"/>
      <c r="E93" s="30" t="n"/>
      <c r="F93" s="31" t="n"/>
      <c r="G93" s="16" t="n"/>
      <c r="H93" s="9">
        <f>IF(A93="","",COUNTIF(Agenda!$E$5:$E$104,A93))</f>
        <v/>
      </c>
    </row>
    <row r="94">
      <c r="A94" s="13" t="n"/>
      <c r="B94" s="16" t="n"/>
      <c r="C94" s="16" t="n"/>
      <c r="D94" s="13" t="n"/>
      <c r="E94" s="30" t="n"/>
      <c r="F94" s="31" t="n"/>
      <c r="G94" s="16" t="n"/>
      <c r="H94" s="7">
        <f>IF(A94="","",COUNTIF(Agenda!$E$5:$E$104,A94))</f>
        <v/>
      </c>
    </row>
    <row r="95">
      <c r="A95" s="13" t="n"/>
      <c r="B95" s="16" t="n"/>
      <c r="C95" s="16" t="n"/>
      <c r="D95" s="13" t="n"/>
      <c r="E95" s="30" t="n"/>
      <c r="F95" s="31" t="n"/>
      <c r="G95" s="16" t="n"/>
      <c r="H95" s="9">
        <f>IF(A95="","",COUNTIF(Agenda!$E$5:$E$104,A95))</f>
        <v/>
      </c>
    </row>
    <row r="96">
      <c r="A96" s="13" t="n"/>
      <c r="B96" s="16" t="n"/>
      <c r="C96" s="16" t="n"/>
      <c r="D96" s="13" t="n"/>
      <c r="E96" s="30" t="n"/>
      <c r="F96" s="31" t="n"/>
      <c r="G96" s="16" t="n"/>
      <c r="H96" s="7">
        <f>IF(A96="","",COUNTIF(Agenda!$E$5:$E$104,A96))</f>
        <v/>
      </c>
    </row>
    <row r="97">
      <c r="A97" s="13" t="n"/>
      <c r="B97" s="16" t="n"/>
      <c r="C97" s="16" t="n"/>
      <c r="D97" s="13" t="n"/>
      <c r="E97" s="30" t="n"/>
      <c r="F97" s="31" t="n"/>
      <c r="G97" s="16" t="n"/>
      <c r="H97" s="9">
        <f>IF(A97="","",COUNTIF(Agenda!$E$5:$E$104,A97))</f>
        <v/>
      </c>
    </row>
    <row r="98">
      <c r="A98" s="13" t="n"/>
      <c r="B98" s="16" t="n"/>
      <c r="C98" s="16" t="n"/>
      <c r="D98" s="13" t="n"/>
      <c r="E98" s="30" t="n"/>
      <c r="F98" s="31" t="n"/>
      <c r="G98" s="16" t="n"/>
      <c r="H98" s="7">
        <f>IF(A98="","",COUNTIF(Agenda!$E$5:$E$104,A98))</f>
        <v/>
      </c>
    </row>
    <row r="99">
      <c r="A99" s="13" t="n"/>
      <c r="B99" s="16" t="n"/>
      <c r="C99" s="16" t="n"/>
      <c r="D99" s="13" t="n"/>
      <c r="E99" s="30" t="n"/>
      <c r="F99" s="31" t="n"/>
      <c r="G99" s="16" t="n"/>
      <c r="H99" s="9">
        <f>IF(A99="","",COUNTIF(Agenda!$E$5:$E$104,A99))</f>
        <v/>
      </c>
    </row>
    <row r="100">
      <c r="A100" s="13" t="n"/>
      <c r="B100" s="16" t="n"/>
      <c r="C100" s="16" t="n"/>
      <c r="D100" s="13" t="n"/>
      <c r="E100" s="30" t="n"/>
      <c r="F100" s="31" t="n"/>
      <c r="G100" s="16" t="n"/>
      <c r="H100" s="7">
        <f>IF(A100="","",COUNTIF(Agenda!$E$5:$E$104,A100))</f>
        <v/>
      </c>
    </row>
    <row r="101">
      <c r="A101" s="13" t="n"/>
      <c r="B101" s="16" t="n"/>
      <c r="C101" s="16" t="n"/>
      <c r="D101" s="13" t="n"/>
      <c r="E101" s="30" t="n"/>
      <c r="F101" s="31" t="n"/>
      <c r="G101" s="16" t="n"/>
      <c r="H101" s="9">
        <f>IF(A101="","",COUNTIF(Agenda!$E$5:$E$104,A101))</f>
        <v/>
      </c>
    </row>
    <row r="102">
      <c r="A102" s="13" t="n"/>
      <c r="B102" s="16" t="n"/>
      <c r="C102" s="16" t="n"/>
      <c r="D102" s="13" t="n"/>
      <c r="E102" s="30" t="n"/>
      <c r="F102" s="31" t="n"/>
      <c r="G102" s="16" t="n"/>
      <c r="H102" s="7">
        <f>IF(A102="","",COUNTIF(Agenda!$E$5:$E$104,A102))</f>
        <v/>
      </c>
    </row>
    <row r="103">
      <c r="A103" s="13" t="n"/>
      <c r="B103" s="16" t="n"/>
      <c r="C103" s="16" t="n"/>
      <c r="D103" s="13" t="n"/>
      <c r="E103" s="30" t="n"/>
      <c r="F103" s="31" t="n"/>
      <c r="G103" s="16" t="n"/>
      <c r="H103" s="9">
        <f>IF(A103="","",COUNTIF(Agenda!$E$5:$E$104,A103))</f>
        <v/>
      </c>
    </row>
    <row r="104">
      <c r="A104" s="13" t="n"/>
      <c r="B104" s="16" t="n"/>
      <c r="C104" s="16" t="n"/>
      <c r="D104" s="13" t="n"/>
      <c r="E104" s="30" t="n"/>
      <c r="F104" s="31" t="n"/>
      <c r="G104" s="16" t="n"/>
      <c r="H104" s="7">
        <f>IF(A104="","",COUNTIF(Agenda!$E$5:$E$104,A104))</f>
        <v/>
      </c>
    </row>
  </sheetData>
  <mergeCells count="1">
    <mergeCell ref="A1:H1"/>
  </mergeCells>
  <conditionalFormatting sqref="D5:D104">
    <cfRule type="expression" priority="1" dxfId="1" stopIfTrue="1">
      <formula>$D5="Ativo"</formula>
    </cfRule>
    <cfRule type="expression" priority="2" dxfId="0" stopIfTrue="1">
      <formula>OR($D5="Pausado",$D5="Inativo")</formula>
    </cfRule>
  </conditionalFormatting>
  <dataValidations count="4">
    <dataValidation sqref="A5:A104" showDropDown="0" showInputMessage="0" showErrorMessage="1" allowBlank="0" errorTitle="ID duplicado" error="Informe um ID único para o convidado." type="custom">
      <formula1>=OR(A5="",COUNTIF($A$5:$A$104,A5)=1)</formula1>
    </dataValidation>
    <dataValidation sqref="D5:D104" showDropDown="0" showInputMessage="0" showErrorMessage="1" allowBlank="0" errorTitle="Status inválido" error="Selecione um status disponível na aba Parâmetros." type="list">
      <formula1>=INDIRECT("'Parâmetros'!$C$5:$C$7")</formula1>
    </dataValidation>
    <dataValidation sqref="E5:E104" showDropDown="0" showInputMessage="0" showErrorMessage="1" allowBlank="0" errorTitle="Valor inválido" error="Informe um valor igual ou maior que zero." type="decimal" operator="greaterThanOrEqual">
      <formula1>0</formula1>
    </dataValidation>
    <dataValidation sqref="F5:F104" showDropDown="0" showInputMessage="0" showErrorMessage="1" allowBlank="0" errorTitle="Percentual inválido" error="Confira o percentual máximo definido na aba Parâmetros." type="custom">
      <formula1>=OR(F5="",AND(ISNUMBER(F5),F5&gt;=0,F5&lt;=INDIRECT("'Parâmetros'!$K$9")))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" customWidth="1" min="2" max="2"/>
    <col width="20" customWidth="1" min="3" max="3"/>
    <col width="3" customWidth="1" min="4" max="4"/>
    <col width="25" customWidth="1" min="5" max="5"/>
    <col width="3" customWidth="1" min="6" max="6"/>
    <col width="27" customWidth="1" min="7" max="7"/>
    <col width="3" customWidth="1" min="8" max="8"/>
    <col width="3" customWidth="1" min="9" max="9"/>
    <col width="39" customWidth="1" min="10" max="10"/>
    <col width="18" customWidth="1" min="11" max="11"/>
  </cols>
  <sheetData>
    <row r="1" ht="30" customHeight="1">
      <c r="A1" s="1" t="inlineStr">
        <is>
          <t>Parâmetros da agenda</t>
        </is>
      </c>
    </row>
    <row r="2" ht="27" customHeight="1">
      <c r="A2" s="2" t="inlineStr">
        <is>
          <t>Edite listas e premissas. Espaços e serviços servem como referências e não restringem a digitação.</t>
        </is>
      </c>
    </row>
    <row r="3"/>
    <row r="4">
      <c r="A4" s="3" t="inlineStr">
        <is>
          <t>Status da agenda</t>
        </is>
      </c>
      <c r="C4" s="3" t="inlineStr">
        <is>
          <t>Status do cadastro</t>
        </is>
      </c>
      <c r="E4" s="3" t="inlineStr">
        <is>
          <t>Espaços de referência</t>
        </is>
      </c>
      <c r="G4" s="3" t="inlineStr">
        <is>
          <t>Serviços de referência</t>
        </is>
      </c>
      <c r="J4" s="3" t="inlineStr">
        <is>
          <t>Premissa</t>
        </is>
      </c>
      <c r="K4" s="3" t="inlineStr">
        <is>
          <t>Valor</t>
        </is>
      </c>
    </row>
    <row r="5">
      <c r="A5" s="16" t="inlineStr">
        <is>
          <t>Planejado</t>
        </is>
      </c>
      <c r="C5" s="16" t="inlineStr">
        <is>
          <t>Ativo</t>
        </is>
      </c>
      <c r="E5" s="16" t="inlineStr">
        <is>
          <t>Cadeira 1</t>
        </is>
      </c>
      <c r="G5" s="16" t="inlineStr">
        <is>
          <t>Corte autoral</t>
        </is>
      </c>
      <c r="J5" s="10" t="inlineStr">
        <is>
          <t>Data de referência</t>
        </is>
      </c>
      <c r="K5" s="33" t="n">
        <v>46274</v>
      </c>
    </row>
    <row r="6">
      <c r="A6" s="16" t="inlineStr">
        <is>
          <t>Confirmado</t>
        </is>
      </c>
      <c r="C6" s="16" t="inlineStr">
        <is>
          <t>Pausado</t>
        </is>
      </c>
      <c r="E6" s="16" t="inlineStr">
        <is>
          <t>Cadeira 2</t>
        </is>
      </c>
      <c r="G6" s="16" t="inlineStr">
        <is>
          <t>Coloração artística</t>
        </is>
      </c>
      <c r="J6" s="6" t="inlineStr">
        <is>
          <t>Horizonte do resumo (dias)</t>
        </is>
      </c>
      <c r="K6" s="17" t="n">
        <v>30</v>
      </c>
    </row>
    <row r="7">
      <c r="A7" s="16" t="inlineStr">
        <is>
          <t>Concluído</t>
        </is>
      </c>
      <c r="C7" s="16" t="inlineStr">
        <is>
          <t>Inativo</t>
        </is>
      </c>
      <c r="E7" s="16" t="inlineStr">
        <is>
          <t>Cadeira 3</t>
        </is>
      </c>
      <c r="G7" s="16" t="inlineStr">
        <is>
          <t>Penteado</t>
        </is>
      </c>
      <c r="J7" s="10" t="inlineStr">
        <is>
          <t>Duração máxima por agenda (h)</t>
        </is>
      </c>
      <c r="K7" s="25" t="n">
        <v>10</v>
      </c>
    </row>
    <row r="8">
      <c r="A8" s="16" t="inlineStr">
        <is>
          <t>Cancelado</t>
        </is>
      </c>
      <c r="C8" s="16" t="n"/>
      <c r="E8" s="16" t="inlineStr">
        <is>
          <t>Estação de manicure</t>
        </is>
      </c>
      <c r="G8" s="16" t="inlineStr">
        <is>
          <t>Maquiagem social</t>
        </is>
      </c>
      <c r="J8" s="6" t="inlineStr">
        <is>
          <t>Clientes máximos por agenda</t>
        </is>
      </c>
      <c r="K8" s="17" t="n">
        <v>20</v>
      </c>
    </row>
    <row r="9">
      <c r="A9" s="16" t="n"/>
      <c r="C9" s="16" t="n"/>
      <c r="E9" s="16" t="inlineStr">
        <is>
          <t>Estação de maquiagem</t>
        </is>
      </c>
      <c r="G9" s="16" t="inlineStr">
        <is>
          <t>Manicure artística</t>
        </is>
      </c>
      <c r="J9" s="10" t="inlineStr">
        <is>
          <t>Comissão máxima prevista</t>
        </is>
      </c>
      <c r="K9" s="31" t="n">
        <v>0.4</v>
      </c>
    </row>
    <row r="10">
      <c r="A10" s="16" t="n"/>
      <c r="C10" s="16" t="n"/>
      <c r="E10" s="16" t="inlineStr">
        <is>
          <t>Espaço multiuso</t>
        </is>
      </c>
      <c r="G10" s="16" t="inlineStr">
        <is>
          <t>Barba e acabamento</t>
        </is>
      </c>
      <c r="J10" s="6" t="inlineStr">
        <is>
          <t>Retroatividade permitida (dias)</t>
        </is>
      </c>
      <c r="K10" s="17" t="n">
        <v>365</v>
      </c>
    </row>
    <row r="11">
      <c r="A11" s="16" t="n"/>
      <c r="C11" s="16" t="n"/>
      <c r="E11" s="16" t="n"/>
      <c r="G11" s="16" t="inlineStr">
        <is>
          <t>Consultoria de imagem</t>
        </is>
      </c>
      <c r="J11" s="10" t="inlineStr">
        <is>
          <t>Planejamento futuro permitido (dias)</t>
        </is>
      </c>
      <c r="K11" s="17" t="n">
        <v>730</v>
      </c>
    </row>
    <row r="12">
      <c r="A12" s="16" t="n"/>
      <c r="C12" s="16" t="n"/>
      <c r="E12" s="16" t="n"/>
      <c r="G12" s="16" t="inlineStr">
        <is>
          <t>Workshop de técnicas</t>
        </is>
      </c>
    </row>
    <row r="13">
      <c r="A13" s="16" t="n"/>
      <c r="C13" s="16" t="n"/>
      <c r="E13" s="16" t="n"/>
      <c r="G13" s="16" t="n"/>
    </row>
    <row r="14">
      <c r="A14" s="16" t="n"/>
      <c r="C14" s="16" t="n"/>
      <c r="E14" s="16" t="n"/>
      <c r="G14" s="16" t="n"/>
    </row>
    <row r="15">
      <c r="A15" s="16" t="n"/>
      <c r="C15" s="16" t="n"/>
      <c r="E15" s="16" t="n"/>
      <c r="G15" s="16" t="n"/>
    </row>
    <row r="16">
      <c r="A16" s="16" t="n"/>
      <c r="C16" s="16" t="n"/>
      <c r="E16" s="16" t="n"/>
      <c r="G16" s="16" t="n"/>
    </row>
    <row r="17">
      <c r="A17" s="16" t="n"/>
      <c r="C17" s="16" t="n"/>
      <c r="E17" s="16" t="n"/>
      <c r="G17" s="16" t="n"/>
    </row>
    <row r="18">
      <c r="A18" s="16" t="n"/>
      <c r="C18" s="16" t="n"/>
      <c r="E18" s="16" t="n"/>
      <c r="G18" s="16" t="n"/>
    </row>
    <row r="19">
      <c r="A19" s="16" t="n"/>
      <c r="C19" s="16" t="n"/>
      <c r="E19" s="16" t="n"/>
      <c r="G19" s="16" t="n"/>
    </row>
    <row r="20">
      <c r="A20" s="16" t="n"/>
      <c r="C20" s="16" t="n"/>
      <c r="E20" s="16" t="n"/>
      <c r="G20" s="16" t="n"/>
    </row>
    <row r="21">
      <c r="A21" s="16" t="n"/>
      <c r="C21" s="16" t="n"/>
      <c r="E21" s="16" t="n"/>
      <c r="G21" s="16" t="n"/>
    </row>
    <row r="22">
      <c r="A22" s="16" t="n"/>
      <c r="C22" s="16" t="n"/>
      <c r="E22" s="16" t="n"/>
      <c r="G22" s="16" t="n"/>
    </row>
    <row r="23">
      <c r="A23" s="16" t="n"/>
      <c r="C23" s="16" t="n"/>
      <c r="E23" s="16" t="n"/>
      <c r="G23" s="16" t="n"/>
    </row>
    <row r="24">
      <c r="A24" s="16" t="n"/>
      <c r="C24" s="16" t="n"/>
      <c r="E24" s="16" t="n"/>
      <c r="G24" s="16" t="n"/>
    </row>
  </sheetData>
  <mergeCells count="1">
    <mergeCell ref="A1:K1"/>
  </mergeCells>
  <dataValidations count="6">
    <dataValidation sqref="K5" showDropDown="0" showInputMessage="0" showErrorMessage="1" allowBlank="0" errorTitle="Data inválida" error="Informe uma data de referência válida." type="custom">
      <formula1>=ISNUMBER(K5)</formula1>
    </dataValidation>
    <dataValidation sqref="K6" showDropDown="0" showInputMessage="0" showErrorMessage="1" allowBlank="0" errorTitle="Horizonte inválido" error="Informe uma quantidade inteira de dias maior que zero." type="custom">
      <formula1>=AND(ISNUMBER(K6),K6&gt;0,K6=INT(K6))</formula1>
    </dataValidation>
    <dataValidation sqref="K7" showDropDown="0" showInputMessage="0" showErrorMessage="1" allowBlank="0" errorTitle="Duração inválida" error="Informe uma duração máxima maior que zero." type="decimal" operator="greaterThan">
      <formula1>0</formula1>
    </dataValidation>
    <dataValidation sqref="K8" showDropDown="0" showInputMessage="0" showErrorMessage="1" allowBlank="0" errorTitle="Capacidade inválida" error="Informe uma quantidade inteira igual ou maior que zero." type="custom">
      <formula1>=AND(ISNUMBER(K8),K8&gt;=0,K8=INT(K8))</formula1>
    </dataValidation>
    <dataValidation sqref="K9" showDropDown="0" showInputMessage="0" showErrorMessage="1" allowBlank="0" errorTitle="Percentual inválido" error="Informe um percentual entre 0% e 100%." type="decimal" operator="between">
      <formula1>0</formula1>
      <formula2>1</formula2>
    </dataValidation>
    <dataValidation sqref="K10:K11" showDropDown="0" showInputMessage="0" showErrorMessage="1" allowBlank="0" errorTitle="Quantidade inválida" error="Informe uma quantidade inteira de dias igual ou maior que zero." type="custom">
      <formula1>=AND(ISNUMBER(K10),K10&gt;=0,K10=INT(K10))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fictício</dc:creator>
  <dc:title xmlns:dc="http://purl.org/dc/elements/1.1/">Agenda de profissionais convidados no salão</dc:title>
  <dc:subject xmlns:dc="http://purl.org/dc/elements/1.1/">Coordenação de datas, espaços, serviços e períodos de uso</dc:subject>
  <dcterms:created xmlns:dcterms="http://purl.org/dc/terms/" xmlns:xsi="http://www.w3.org/2001/XMLSchema-instance" xsi:type="dcterms:W3CDTF">2026-09-09T06:20:40Z</dcterms:created>
  <dcterms:modified xmlns:dcterms="http://purl.org/dc/terms/" xmlns:xsi="http://www.w3.org/2001/XMLSchema-instance" xsi:type="dcterms:W3CDTF">2026-09-09T06:20:40+00:00Z</dcterms:modified>
</cp:coreProperties>
</file>