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'Agenda'!$A$4:$O$124</definedName>
    <definedName name="_xlnm._FilterDatabase" localSheetId="2" hidden="1">'Parâmetros'!$A$4:$C$9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[$R$-pt-BR] #,##0.00"/>
    <numFmt numFmtId="166" formatCode="0.0%"/>
    <numFmt numFmtId="167" formatCode="hh:mm"/>
    <numFmt numFmtId="168" formatCode="dd/mm/yyyy 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3F303A"/>
      <sz val="10"/>
    </font>
    <font>
      <name val="Calibri"/>
      <b val="1"/>
      <color rgb="00FFFFFF"/>
      <sz val="11"/>
    </font>
    <font>
      <name val="Calibri"/>
      <color rgb="003F303A"/>
      <sz val="10"/>
    </font>
    <font>
      <name val="Calibri"/>
      <b val="1"/>
      <color rgb="003F303A"/>
      <sz val="10"/>
    </font>
  </fonts>
  <fills count="8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  <fill>
      <patternFill patternType="solid">
        <fgColor rgb="00F2ECE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164" fontId="5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5" fillId="7" borderId="1" pivotButton="0" quotePrefix="0" xfId="0"/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168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164" fontId="5" fillId="0" borderId="0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F30"/>
  <sheetViews>
    <sheetView showGridLines="0" zoomScale="90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36" customWidth="1" min="3" max="3"/>
    <col width="20" customWidth="1" min="4" max="4"/>
    <col width="20" customWidth="1" min="5" max="5"/>
    <col width="16" customWidth="1" min="6" max="6"/>
  </cols>
  <sheetData>
    <row r="1" ht="28" customHeight="1">
      <c r="A1" s="1" t="inlineStr">
        <is>
          <t>Resumo da agenda domiciliar</t>
        </is>
      </c>
    </row>
    <row r="2" ht="22" customHeight="1">
      <c r="A2" s="2" t="inlineStr">
        <is>
          <t>Indicadores calculados a partir da Agenda e das premissas visíveis na aba Parâmetros.</t>
        </is>
      </c>
      <c r="E2" s="3" t="inlineStr">
        <is>
          <t>Data de referência</t>
        </is>
      </c>
      <c r="F2" s="33">
        <f>TODAY()</f>
        <v/>
      </c>
    </row>
    <row r="3"/>
    <row r="4" ht="30" customHeight="1">
      <c r="A4" s="5" t="inlineStr">
        <is>
          <t>Indicador</t>
        </is>
      </c>
      <c r="B4" s="5" t="inlineStr">
        <is>
          <t>Resultado</t>
        </is>
      </c>
      <c r="C4" s="5" t="inlineStr">
        <is>
          <t>Leitura</t>
        </is>
      </c>
    </row>
    <row r="5">
      <c r="A5" s="6" t="inlineStr">
        <is>
          <t>Total de registros</t>
        </is>
      </c>
      <c r="B5" s="7">
        <f>COUNTA(Agenda!$A$5:$A$124)</f>
        <v/>
      </c>
      <c r="C5" s="8" t="inlineStr">
        <is>
          <t>Linhas com ID preenchido</t>
        </is>
      </c>
    </row>
    <row r="6">
      <c r="A6" s="9" t="inlineStr">
        <is>
          <t>Atendimentos ativos no horizonte</t>
        </is>
      </c>
      <c r="B6" s="10">
        <f>IF('Parâmetros'!$B$5="","",COUNTIFS(Agenda!$A$5:$A$124,"&lt;&gt;",Agenda!$B$5:$B$124,"&gt;="&amp;TODAY(),Agenda!$B$5:$B$124,"&lt;="&amp;TODAY()+'Parâmetros'!$B$5-1,Agenda!$J$5:$J$124,'Parâmetros'!$A$13)+COUNTIFS(Agenda!$A$5:$A$124,"&lt;&gt;",Agenda!$B$5:$B$124,"&gt;="&amp;TODAY(),Agenda!$B$5:$B$124,"&lt;="&amp;TODAY()+'Parâmetros'!$B$5-1,Agenda!$J$5:$J$124,'Parâmetros'!$A$14))</f>
        <v/>
      </c>
      <c r="C6" s="11" t="inlineStr">
        <is>
          <t>Planejados e confirmados</t>
        </is>
      </c>
    </row>
    <row r="7">
      <c r="A7" s="6" t="inlineStr">
        <is>
          <t>Confirmados no horizonte</t>
        </is>
      </c>
      <c r="B7" s="7">
        <f>IF('Parâmetros'!$B$5="","",COUNTIFS(Agenda!$A$5:$A$124,"&lt;&gt;",Agenda!$B$5:$B$124,"&gt;="&amp;TODAY(),Agenda!$B$5:$B$124,"&lt;="&amp;TODAY()+'Parâmetros'!$B$5-1,Agenda!$J$5:$J$124,'Parâmetros'!$A$14))</f>
        <v/>
      </c>
      <c r="C7" s="8" t="inlineStr">
        <is>
          <t>Status confirmado</t>
        </is>
      </c>
    </row>
    <row r="8">
      <c r="A8" s="9" t="inlineStr">
        <is>
          <t>Valor previsto no horizonte</t>
        </is>
      </c>
      <c r="B8" s="34">
        <f>IF('Parâmetros'!$B$5="","",SUMIFS(Agenda!$K$5:$K$124,Agenda!$B$5:$B$124,"&gt;="&amp;TODAY(),Agenda!$B$5:$B$124,"&lt;="&amp;TODAY()+'Parâmetros'!$B$5-1,Agenda!$J$5:$J$124,'Parâmetros'!$A$13)+SUMIFS(Agenda!$K$5:$K$124,Agenda!$B$5:$B$124,"&gt;="&amp;TODAY(),Agenda!$B$5:$B$124,"&lt;="&amp;TODAY()+'Parâmetros'!$B$5-1,Agenda!$J$5:$J$124,'Parâmetros'!$A$14))</f>
        <v/>
      </c>
      <c r="C8" s="11" t="inlineStr">
        <is>
          <t>Soma de planejados e confirmados</t>
        </is>
      </c>
    </row>
    <row r="9">
      <c r="A9" s="6" t="inlineStr">
        <is>
          <t>Deslocamento previsto</t>
        </is>
      </c>
      <c r="B9" s="13">
        <f>IF('Parâmetros'!$B$5="","",SUMIFS(Agenda!$L$5:$L$124,Agenda!$B$5:$B$124,"&gt;="&amp;TODAY(),Agenda!$B$5:$B$124,"&lt;="&amp;TODAY()+'Parâmetros'!$B$5-1,Agenda!$J$5:$J$124,'Parâmetros'!$A$13)+SUMIFS(Agenda!$L$5:$L$124,Agenda!$B$5:$B$124,"&gt;="&amp;TODAY(),Agenda!$B$5:$B$124,"&lt;="&amp;TODAY()+'Parâmetros'!$B$5-1,Agenda!$J$5:$J$124,'Parâmetros'!$A$14))</f>
        <v/>
      </c>
      <c r="C9" s="8" t="inlineStr">
        <is>
          <t>Minutos informados</t>
        </is>
      </c>
    </row>
    <row r="10">
      <c r="A10" s="9" t="inlineStr">
        <is>
          <t>Alertas para conferência</t>
        </is>
      </c>
      <c r="B10" s="10">
        <f>COUNTIF(Agenda!$O$5:$O$124,"Conferir*")</f>
        <v/>
      </c>
      <c r="C10" s="11" t="inlineStr">
        <is>
          <t>Revisão manual necessária</t>
        </is>
      </c>
    </row>
    <row r="11">
      <c r="A11" s="6" t="inlineStr">
        <is>
          <t>Capacidade teórica no horizonte</t>
        </is>
      </c>
      <c r="B11" s="7">
        <f>IF(OR('Parâmetros'!$B$5="",'Parâmetros'!$B$6="",COUNTA('Parâmetros'!$G$13:$G$16)=0),"",'Parâmetros'!$B$5*'Parâmetros'!$B$6*COUNTA('Parâmetros'!$G$13:$G$16))</f>
        <v/>
      </c>
      <c r="C11" s="8" t="inlineStr">
        <is>
          <t>Dias × capacidade × equipes</t>
        </is>
      </c>
    </row>
    <row r="12">
      <c r="A12" s="9" t="inlineStr">
        <is>
          <t>Ocupação teórica</t>
        </is>
      </c>
      <c r="B12" s="35">
        <f>IFERROR(B6/B11,"")</f>
        <v/>
      </c>
      <c r="C12" s="11" t="inlineStr">
        <is>
          <t>Ativos divididos pela capacidade</t>
        </is>
      </c>
    </row>
    <row r="13">
      <c r="A13" s="6" t="inlineStr">
        <is>
          <t>Concluídos no histórico</t>
        </is>
      </c>
      <c r="B13" s="7">
        <f>COUNTIFS(Agenda!$A$5:$A$124,"&lt;&gt;",Agenda!$J$5:$J$124,'Parâmetros'!$A$15)</f>
        <v/>
      </c>
      <c r="C13" s="8" t="inlineStr">
        <is>
          <t>Registros com status concluído</t>
        </is>
      </c>
    </row>
    <row r="14"/>
    <row r="15">
      <c r="A15" s="15" t="inlineStr">
        <is>
          <t>Próximos 14 dias</t>
        </is>
      </c>
    </row>
    <row r="16" ht="30" customHeight="1">
      <c r="A16" s="5" t="inlineStr">
        <is>
          <t>Data</t>
        </is>
      </c>
      <c r="B16" s="5" t="inlineStr">
        <is>
          <t>Ativos</t>
        </is>
      </c>
      <c r="C16" s="5" t="inlineStr">
        <is>
          <t>Confirmados</t>
        </is>
      </c>
      <c r="D16" s="5" t="inlineStr">
        <is>
          <t>Valor previsto</t>
        </is>
      </c>
    </row>
    <row r="17">
      <c r="A17" s="36">
        <f>TODAY()+0</f>
        <v/>
      </c>
      <c r="B17" s="7">
        <f>COUNTIFS(Agenda!$A$5:$A$124,"&lt;&gt;",Agenda!$B$5:$B$124,A17,Agenda!$J$5:$J$124,'Parâmetros'!$A$13)+COUNTIFS(Agenda!$A$5:$A$124,"&lt;&gt;",Agenda!$B$5:$B$124,A17,Agenda!$J$5:$J$124,'Parâmetros'!$A$14)</f>
        <v/>
      </c>
      <c r="C17" s="7">
        <f>COUNTIFS(Agenda!$A$5:$A$124,"&lt;&gt;",Agenda!$B$5:$B$124,A17,Agenda!$J$5:$J$124,'Parâmetros'!$A$14)</f>
        <v/>
      </c>
      <c r="D17" s="37">
        <f>SUMIFS(Agenda!$K$5:$K$124,Agenda!$B$5:$B$124,A17,Agenda!$J$5:$J$124,'Parâmetros'!$A$13)+SUMIFS(Agenda!$K$5:$K$124,Agenda!$B$5:$B$124,A17,Agenda!$J$5:$J$124,'Parâmetros'!$A$14)</f>
        <v/>
      </c>
    </row>
    <row r="18">
      <c r="A18" s="38">
        <f>TODAY()+1</f>
        <v/>
      </c>
      <c r="B18" s="10">
        <f>COUNTIFS(Agenda!$A$5:$A$124,"&lt;&gt;",Agenda!$B$5:$B$124,A18,Agenda!$J$5:$J$124,'Parâmetros'!$A$13)+COUNTIFS(Agenda!$A$5:$A$124,"&lt;&gt;",Agenda!$B$5:$B$124,A18,Agenda!$J$5:$J$124,'Parâmetros'!$A$14)</f>
        <v/>
      </c>
      <c r="C18" s="10">
        <f>COUNTIFS(Agenda!$A$5:$A$124,"&lt;&gt;",Agenda!$B$5:$B$124,A18,Agenda!$J$5:$J$124,'Parâmetros'!$A$14)</f>
        <v/>
      </c>
      <c r="D18" s="34">
        <f>SUMIFS(Agenda!$K$5:$K$124,Agenda!$B$5:$B$124,A18,Agenda!$J$5:$J$124,'Parâmetros'!$A$13)+SUMIFS(Agenda!$K$5:$K$124,Agenda!$B$5:$B$124,A18,Agenda!$J$5:$J$124,'Parâmetros'!$A$14)</f>
        <v/>
      </c>
    </row>
    <row r="19">
      <c r="A19" s="36">
        <f>TODAY()+2</f>
        <v/>
      </c>
      <c r="B19" s="7">
        <f>COUNTIFS(Agenda!$A$5:$A$124,"&lt;&gt;",Agenda!$B$5:$B$124,A19,Agenda!$J$5:$J$124,'Parâmetros'!$A$13)+COUNTIFS(Agenda!$A$5:$A$124,"&lt;&gt;",Agenda!$B$5:$B$124,A19,Agenda!$J$5:$J$124,'Parâmetros'!$A$14)</f>
        <v/>
      </c>
      <c r="C19" s="7">
        <f>COUNTIFS(Agenda!$A$5:$A$124,"&lt;&gt;",Agenda!$B$5:$B$124,A19,Agenda!$J$5:$J$124,'Parâmetros'!$A$14)</f>
        <v/>
      </c>
      <c r="D19" s="37">
        <f>SUMIFS(Agenda!$K$5:$K$124,Agenda!$B$5:$B$124,A19,Agenda!$J$5:$J$124,'Parâmetros'!$A$13)+SUMIFS(Agenda!$K$5:$K$124,Agenda!$B$5:$B$124,A19,Agenda!$J$5:$J$124,'Parâmetros'!$A$14)</f>
        <v/>
      </c>
    </row>
    <row r="20">
      <c r="A20" s="38">
        <f>TODAY()+3</f>
        <v/>
      </c>
      <c r="B20" s="10">
        <f>COUNTIFS(Agenda!$A$5:$A$124,"&lt;&gt;",Agenda!$B$5:$B$124,A20,Agenda!$J$5:$J$124,'Parâmetros'!$A$13)+COUNTIFS(Agenda!$A$5:$A$124,"&lt;&gt;",Agenda!$B$5:$B$124,A20,Agenda!$J$5:$J$124,'Parâmetros'!$A$14)</f>
        <v/>
      </c>
      <c r="C20" s="10">
        <f>COUNTIFS(Agenda!$A$5:$A$124,"&lt;&gt;",Agenda!$B$5:$B$124,A20,Agenda!$J$5:$J$124,'Parâmetros'!$A$14)</f>
        <v/>
      </c>
      <c r="D20" s="34">
        <f>SUMIFS(Agenda!$K$5:$K$124,Agenda!$B$5:$B$124,A20,Agenda!$J$5:$J$124,'Parâmetros'!$A$13)+SUMIFS(Agenda!$K$5:$K$124,Agenda!$B$5:$B$124,A20,Agenda!$J$5:$J$124,'Parâmetros'!$A$14)</f>
        <v/>
      </c>
    </row>
    <row r="21">
      <c r="A21" s="36">
        <f>TODAY()+4</f>
        <v/>
      </c>
      <c r="B21" s="7">
        <f>COUNTIFS(Agenda!$A$5:$A$124,"&lt;&gt;",Agenda!$B$5:$B$124,A21,Agenda!$J$5:$J$124,'Parâmetros'!$A$13)+COUNTIFS(Agenda!$A$5:$A$124,"&lt;&gt;",Agenda!$B$5:$B$124,A21,Agenda!$J$5:$J$124,'Parâmetros'!$A$14)</f>
        <v/>
      </c>
      <c r="C21" s="7">
        <f>COUNTIFS(Agenda!$A$5:$A$124,"&lt;&gt;",Agenda!$B$5:$B$124,A21,Agenda!$J$5:$J$124,'Parâmetros'!$A$14)</f>
        <v/>
      </c>
      <c r="D21" s="37">
        <f>SUMIFS(Agenda!$K$5:$K$124,Agenda!$B$5:$B$124,A21,Agenda!$J$5:$J$124,'Parâmetros'!$A$13)+SUMIFS(Agenda!$K$5:$K$124,Agenda!$B$5:$B$124,A21,Agenda!$J$5:$J$124,'Parâmetros'!$A$14)</f>
        <v/>
      </c>
    </row>
    <row r="22">
      <c r="A22" s="38">
        <f>TODAY()+5</f>
        <v/>
      </c>
      <c r="B22" s="10">
        <f>COUNTIFS(Agenda!$A$5:$A$124,"&lt;&gt;",Agenda!$B$5:$B$124,A22,Agenda!$J$5:$J$124,'Parâmetros'!$A$13)+COUNTIFS(Agenda!$A$5:$A$124,"&lt;&gt;",Agenda!$B$5:$B$124,A22,Agenda!$J$5:$J$124,'Parâmetros'!$A$14)</f>
        <v/>
      </c>
      <c r="C22" s="10">
        <f>COUNTIFS(Agenda!$A$5:$A$124,"&lt;&gt;",Agenda!$B$5:$B$124,A22,Agenda!$J$5:$J$124,'Parâmetros'!$A$14)</f>
        <v/>
      </c>
      <c r="D22" s="34">
        <f>SUMIFS(Agenda!$K$5:$K$124,Agenda!$B$5:$B$124,A22,Agenda!$J$5:$J$124,'Parâmetros'!$A$13)+SUMIFS(Agenda!$K$5:$K$124,Agenda!$B$5:$B$124,A22,Agenda!$J$5:$J$124,'Parâmetros'!$A$14)</f>
        <v/>
      </c>
    </row>
    <row r="23">
      <c r="A23" s="36">
        <f>TODAY()+6</f>
        <v/>
      </c>
      <c r="B23" s="7">
        <f>COUNTIFS(Agenda!$A$5:$A$124,"&lt;&gt;",Agenda!$B$5:$B$124,A23,Agenda!$J$5:$J$124,'Parâmetros'!$A$13)+COUNTIFS(Agenda!$A$5:$A$124,"&lt;&gt;",Agenda!$B$5:$B$124,A23,Agenda!$J$5:$J$124,'Parâmetros'!$A$14)</f>
        <v/>
      </c>
      <c r="C23" s="7">
        <f>COUNTIFS(Agenda!$A$5:$A$124,"&lt;&gt;",Agenda!$B$5:$B$124,A23,Agenda!$J$5:$J$124,'Parâmetros'!$A$14)</f>
        <v/>
      </c>
      <c r="D23" s="37">
        <f>SUMIFS(Agenda!$K$5:$K$124,Agenda!$B$5:$B$124,A23,Agenda!$J$5:$J$124,'Parâmetros'!$A$13)+SUMIFS(Agenda!$K$5:$K$124,Agenda!$B$5:$B$124,A23,Agenda!$J$5:$J$124,'Parâmetros'!$A$14)</f>
        <v/>
      </c>
    </row>
    <row r="24">
      <c r="A24" s="38">
        <f>TODAY()+7</f>
        <v/>
      </c>
      <c r="B24" s="10">
        <f>COUNTIFS(Agenda!$A$5:$A$124,"&lt;&gt;",Agenda!$B$5:$B$124,A24,Agenda!$J$5:$J$124,'Parâmetros'!$A$13)+COUNTIFS(Agenda!$A$5:$A$124,"&lt;&gt;",Agenda!$B$5:$B$124,A24,Agenda!$J$5:$J$124,'Parâmetros'!$A$14)</f>
        <v/>
      </c>
      <c r="C24" s="10">
        <f>COUNTIFS(Agenda!$A$5:$A$124,"&lt;&gt;",Agenda!$B$5:$B$124,A24,Agenda!$J$5:$J$124,'Parâmetros'!$A$14)</f>
        <v/>
      </c>
      <c r="D24" s="34">
        <f>SUMIFS(Agenda!$K$5:$K$124,Agenda!$B$5:$B$124,A24,Agenda!$J$5:$J$124,'Parâmetros'!$A$13)+SUMIFS(Agenda!$K$5:$K$124,Agenda!$B$5:$B$124,A24,Agenda!$J$5:$J$124,'Parâmetros'!$A$14)</f>
        <v/>
      </c>
    </row>
    <row r="25">
      <c r="A25" s="36">
        <f>TODAY()+8</f>
        <v/>
      </c>
      <c r="B25" s="7">
        <f>COUNTIFS(Agenda!$A$5:$A$124,"&lt;&gt;",Agenda!$B$5:$B$124,A25,Agenda!$J$5:$J$124,'Parâmetros'!$A$13)+COUNTIFS(Agenda!$A$5:$A$124,"&lt;&gt;",Agenda!$B$5:$B$124,A25,Agenda!$J$5:$J$124,'Parâmetros'!$A$14)</f>
        <v/>
      </c>
      <c r="C25" s="7">
        <f>COUNTIFS(Agenda!$A$5:$A$124,"&lt;&gt;",Agenda!$B$5:$B$124,A25,Agenda!$J$5:$J$124,'Parâmetros'!$A$14)</f>
        <v/>
      </c>
      <c r="D25" s="37">
        <f>SUMIFS(Agenda!$K$5:$K$124,Agenda!$B$5:$B$124,A25,Agenda!$J$5:$J$124,'Parâmetros'!$A$13)+SUMIFS(Agenda!$K$5:$K$124,Agenda!$B$5:$B$124,A25,Agenda!$J$5:$J$124,'Parâmetros'!$A$14)</f>
        <v/>
      </c>
    </row>
    <row r="26">
      <c r="A26" s="38">
        <f>TODAY()+9</f>
        <v/>
      </c>
      <c r="B26" s="10">
        <f>COUNTIFS(Agenda!$A$5:$A$124,"&lt;&gt;",Agenda!$B$5:$B$124,A26,Agenda!$J$5:$J$124,'Parâmetros'!$A$13)+COUNTIFS(Agenda!$A$5:$A$124,"&lt;&gt;",Agenda!$B$5:$B$124,A26,Agenda!$J$5:$J$124,'Parâmetros'!$A$14)</f>
        <v/>
      </c>
      <c r="C26" s="10">
        <f>COUNTIFS(Agenda!$A$5:$A$124,"&lt;&gt;",Agenda!$B$5:$B$124,A26,Agenda!$J$5:$J$124,'Parâmetros'!$A$14)</f>
        <v/>
      </c>
      <c r="D26" s="34">
        <f>SUMIFS(Agenda!$K$5:$K$124,Agenda!$B$5:$B$124,A26,Agenda!$J$5:$J$124,'Parâmetros'!$A$13)+SUMIFS(Agenda!$K$5:$K$124,Agenda!$B$5:$B$124,A26,Agenda!$J$5:$J$124,'Parâmetros'!$A$14)</f>
        <v/>
      </c>
    </row>
    <row r="27">
      <c r="A27" s="36">
        <f>TODAY()+10</f>
        <v/>
      </c>
      <c r="B27" s="7">
        <f>COUNTIFS(Agenda!$A$5:$A$124,"&lt;&gt;",Agenda!$B$5:$B$124,A27,Agenda!$J$5:$J$124,'Parâmetros'!$A$13)+COUNTIFS(Agenda!$A$5:$A$124,"&lt;&gt;",Agenda!$B$5:$B$124,A27,Agenda!$J$5:$J$124,'Parâmetros'!$A$14)</f>
        <v/>
      </c>
      <c r="C27" s="7">
        <f>COUNTIFS(Agenda!$A$5:$A$124,"&lt;&gt;",Agenda!$B$5:$B$124,A27,Agenda!$J$5:$J$124,'Parâmetros'!$A$14)</f>
        <v/>
      </c>
      <c r="D27" s="37">
        <f>SUMIFS(Agenda!$K$5:$K$124,Agenda!$B$5:$B$124,A27,Agenda!$J$5:$J$124,'Parâmetros'!$A$13)+SUMIFS(Agenda!$K$5:$K$124,Agenda!$B$5:$B$124,A27,Agenda!$J$5:$J$124,'Parâmetros'!$A$14)</f>
        <v/>
      </c>
    </row>
    <row r="28">
      <c r="A28" s="38">
        <f>TODAY()+11</f>
        <v/>
      </c>
      <c r="B28" s="10">
        <f>COUNTIFS(Agenda!$A$5:$A$124,"&lt;&gt;",Agenda!$B$5:$B$124,A28,Agenda!$J$5:$J$124,'Parâmetros'!$A$13)+COUNTIFS(Agenda!$A$5:$A$124,"&lt;&gt;",Agenda!$B$5:$B$124,A28,Agenda!$J$5:$J$124,'Parâmetros'!$A$14)</f>
        <v/>
      </c>
      <c r="C28" s="10">
        <f>COUNTIFS(Agenda!$A$5:$A$124,"&lt;&gt;",Agenda!$B$5:$B$124,A28,Agenda!$J$5:$J$124,'Parâmetros'!$A$14)</f>
        <v/>
      </c>
      <c r="D28" s="34">
        <f>SUMIFS(Agenda!$K$5:$K$124,Agenda!$B$5:$B$124,A28,Agenda!$J$5:$J$124,'Parâmetros'!$A$13)+SUMIFS(Agenda!$K$5:$K$124,Agenda!$B$5:$B$124,A28,Agenda!$J$5:$J$124,'Parâmetros'!$A$14)</f>
        <v/>
      </c>
    </row>
    <row r="29">
      <c r="A29" s="36">
        <f>TODAY()+12</f>
        <v/>
      </c>
      <c r="B29" s="7">
        <f>COUNTIFS(Agenda!$A$5:$A$124,"&lt;&gt;",Agenda!$B$5:$B$124,A29,Agenda!$J$5:$J$124,'Parâmetros'!$A$13)+COUNTIFS(Agenda!$A$5:$A$124,"&lt;&gt;",Agenda!$B$5:$B$124,A29,Agenda!$J$5:$J$124,'Parâmetros'!$A$14)</f>
        <v/>
      </c>
      <c r="C29" s="7">
        <f>COUNTIFS(Agenda!$A$5:$A$124,"&lt;&gt;",Agenda!$B$5:$B$124,A29,Agenda!$J$5:$J$124,'Parâmetros'!$A$14)</f>
        <v/>
      </c>
      <c r="D29" s="37">
        <f>SUMIFS(Agenda!$K$5:$K$124,Agenda!$B$5:$B$124,A29,Agenda!$J$5:$J$124,'Parâmetros'!$A$13)+SUMIFS(Agenda!$K$5:$K$124,Agenda!$B$5:$B$124,A29,Agenda!$J$5:$J$124,'Parâmetros'!$A$14)</f>
        <v/>
      </c>
    </row>
    <row r="30">
      <c r="A30" s="38">
        <f>TODAY()+13</f>
        <v/>
      </c>
      <c r="B30" s="10">
        <f>COUNTIFS(Agenda!$A$5:$A$124,"&lt;&gt;",Agenda!$B$5:$B$124,A30,Agenda!$J$5:$J$124,'Parâmetros'!$A$13)+COUNTIFS(Agenda!$A$5:$A$124,"&lt;&gt;",Agenda!$B$5:$B$124,A30,Agenda!$J$5:$J$124,'Parâmetros'!$A$14)</f>
        <v/>
      </c>
      <c r="C30" s="10">
        <f>COUNTIFS(Agenda!$A$5:$A$124,"&lt;&gt;",Agenda!$B$5:$B$124,A30,Agenda!$J$5:$J$124,'Parâmetros'!$A$14)</f>
        <v/>
      </c>
      <c r="D30" s="34">
        <f>SUMIFS(Agenda!$K$5:$K$124,Agenda!$B$5:$B$124,A30,Agenda!$J$5:$J$124,'Parâmetros'!$A$13)+SUMIFS(Agenda!$K$5:$K$124,Agenda!$B$5:$B$124,A30,Agenda!$J$5:$J$124,'Parâmetros'!$A$14)</f>
        <v/>
      </c>
    </row>
  </sheetData>
  <mergeCells count="1">
    <mergeCell ref="A1:F1"/>
  </mergeCells>
  <conditionalFormatting sqref="C17:C30">
    <cfRule type="expression" priority="1" dxfId="0">
      <formula>$C17&gt;0</formula>
    </cfRule>
  </conditionalFormatting>
  <conditionalFormatting sqref="B10">
    <cfRule type="expression" priority="2" dxfId="1">
      <formula>$B10&gt;0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51432"/>
    <outlinePr summaryBelow="1" summaryRight="1"/>
    <pageSetUpPr/>
  </sheetPr>
  <dimension ref="A1:O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0" customWidth="1" min="4" max="4"/>
    <col width="25" customWidth="1" min="5" max="5"/>
    <col width="24" customWidth="1" min="6" max="6"/>
    <col width="34" customWidth="1" min="7" max="7"/>
    <col width="25" customWidth="1" min="8" max="8"/>
    <col width="22" customWidth="1" min="9" max="9"/>
    <col width="14" customWidth="1" min="10" max="10"/>
    <col width="18" customWidth="1" min="11" max="11"/>
    <col width="19" customWidth="1" min="12" max="12"/>
    <col width="20" customWidth="1" min="13" max="13"/>
    <col width="15" customWidth="1" min="14" max="14"/>
    <col width="25" customWidth="1" min="15" max="15"/>
  </cols>
  <sheetData>
    <row r="1" ht="28" customHeight="1">
      <c r="A1" s="1" t="inlineStr">
        <is>
          <t>Agenda de atendimento domiciliar de beleza</t>
        </is>
      </c>
    </row>
    <row r="2" ht="22" customHeight="1">
      <c r="A2" s="2" t="inlineStr">
        <is>
          <t>Células rosa são editáveis. Alertas solicitam conferência manual e não enviam mensagens nem alteram status.</t>
        </is>
      </c>
    </row>
    <row r="3"/>
    <row r="4" ht="30" customHeight="1">
      <c r="A4" s="5" t="inlineStr">
        <is>
          <t>ID</t>
        </is>
      </c>
      <c r="B4" s="5" t="inlineStr">
        <is>
          <t>Data</t>
        </is>
      </c>
      <c r="C4" s="5" t="inlineStr">
        <is>
          <t>Início</t>
        </is>
      </c>
      <c r="D4" s="5" t="inlineStr">
        <is>
          <t>Fim</t>
        </is>
      </c>
      <c r="E4" s="5" t="inlineStr">
        <is>
          <t>Cliente / referência</t>
        </is>
      </c>
      <c r="F4" s="5" t="inlineStr">
        <is>
          <t>Serviço</t>
        </is>
      </c>
      <c r="G4" s="5" t="inlineStr">
        <is>
          <t>Endereço do atendimento</t>
        </is>
      </c>
      <c r="H4" s="5" t="inlineStr">
        <is>
          <t>Região</t>
        </is>
      </c>
      <c r="I4" s="5" t="inlineStr">
        <is>
          <t>Equipe responsável</t>
        </is>
      </c>
      <c r="J4" s="5" t="inlineStr">
        <is>
          <t>Status</t>
        </is>
      </c>
      <c r="K4" s="5" t="inlineStr">
        <is>
          <t>Valor previsto (R$)</t>
        </is>
      </c>
      <c r="L4" s="5" t="inlineStr">
        <is>
          <t>Deslocamento (min)</t>
        </is>
      </c>
      <c r="M4" s="5" t="inlineStr">
        <is>
          <t>Saída prevista</t>
        </is>
      </c>
      <c r="N4" s="5" t="inlineStr">
        <is>
          <t>Duração (min)</t>
        </is>
      </c>
      <c r="O4" s="5" t="inlineStr">
        <is>
          <t>Conferência</t>
        </is>
      </c>
    </row>
    <row r="5" ht="34" customHeight="1">
      <c r="A5" s="19" t="inlineStr">
        <is>
          <t>ATD-FIC-001</t>
        </is>
      </c>
      <c r="B5" s="39" t="n">
        <v>46271</v>
      </c>
      <c r="C5" s="40" t="n">
        <v>0.375</v>
      </c>
      <c r="D5" s="40" t="n">
        <v>0.4166666666666667</v>
      </c>
      <c r="E5" s="22" t="inlineStr">
        <is>
          <t>Cliente fictício Coral-01</t>
        </is>
      </c>
      <c r="F5" s="22" t="inlineStr">
        <is>
          <t>Escova</t>
        </is>
      </c>
      <c r="G5" s="23" t="inlineStr">
        <is>
          <t>Endereço fictício Alfa, nº 10</t>
        </is>
      </c>
      <c r="H5" s="19" t="inlineStr">
        <is>
          <t>Zona fictícia Coral</t>
        </is>
      </c>
      <c r="I5" s="19" t="inlineStr">
        <is>
          <t>Equipe fictícia A</t>
        </is>
      </c>
      <c r="J5" s="19" t="inlineStr">
        <is>
          <t>Concluído</t>
        </is>
      </c>
      <c r="K5" s="41" t="n">
        <v>120</v>
      </c>
      <c r="L5" s="25" t="n">
        <v>25</v>
      </c>
      <c r="M5" s="26">
        <f>IF(OR(B5="",C5="",L5=""),"",B5+C5-(L5/1440))</f>
        <v/>
      </c>
      <c r="N5" s="13">
        <f>IF(OR(C5="",D5=""),"",IF(D5&gt;C5,(D5-C5)*1440,""))</f>
        <v/>
      </c>
      <c r="O5" s="27">
        <f>IF(A5="","",IF(OR(B5="",C5="",D5="",E5="",F5="",G5="",H5="",I5="",J5="",K5="",L5=""),"Conferir dados",IF(D5&lt;=C5,"Conferir horário",IF(OR(J5='Parâmetros'!$A$16,J5='Parâmetros'!$A$15),"",IF('Parâmetros'!$B$7="","Conferir parâmetros",IF(L5&gt;'Parâmetros'!$B$7,"Conferir deslocamento",IF(COUNTIFS($B$5:$B$124,B5,$I$5:$I$124,I5,$C$5:$C$124,"&lt;"&amp;D5,$D$5:$D$124,"&gt;"&amp;C5,$J$5:$J$124,"&lt;&gt;"&amp;'Parâmetros'!$A$16)&gt;1,"Conferir sobreposição","")))))))</f>
        <v/>
      </c>
    </row>
    <row r="6" ht="34" customHeight="1">
      <c r="A6" s="19" t="inlineStr">
        <is>
          <t>ATD-FIC-002</t>
        </is>
      </c>
      <c r="B6" s="39" t="n">
        <v>46273</v>
      </c>
      <c r="C6" s="40" t="n">
        <v>0.5833333333333334</v>
      </c>
      <c r="D6" s="40" t="n">
        <v>0.6458333333333334</v>
      </c>
      <c r="E6" s="22" t="inlineStr">
        <is>
          <t>Cliente fictício Lavanda-02</t>
        </is>
      </c>
      <c r="F6" s="22" t="inlineStr">
        <is>
          <t>Manicure</t>
        </is>
      </c>
      <c r="G6" s="23" t="inlineStr">
        <is>
          <t>Endereço fictício Beta, nº 22</t>
        </is>
      </c>
      <c r="H6" s="19" t="inlineStr">
        <is>
          <t>Zona fictícia Lavanda</t>
        </is>
      </c>
      <c r="I6" s="19" t="inlineStr">
        <is>
          <t>Equipe fictícia B</t>
        </is>
      </c>
      <c r="J6" s="19" t="inlineStr">
        <is>
          <t>Concluído</t>
        </is>
      </c>
      <c r="K6" s="41" t="n">
        <v>85</v>
      </c>
      <c r="L6" s="25" t="n">
        <v>30</v>
      </c>
      <c r="M6" s="28">
        <f>IF(OR(B6="",C6="",L6=""),"",B6+C6-(L6/1440))</f>
        <v/>
      </c>
      <c r="N6" s="29">
        <f>IF(OR(C6="",D6=""),"",IF(D6&gt;C6,(D6-C6)*1440,""))</f>
        <v/>
      </c>
      <c r="O6" s="30">
        <f>IF(A6="","",IF(OR(B6="",C6="",D6="",E6="",F6="",G6="",H6="",I6="",J6="",K6="",L6=""),"Conferir dados",IF(D6&lt;=C6,"Conferir horário",IF(OR(J6='Parâmetros'!$A$16,J6='Parâmetros'!$A$15),"",IF('Parâmetros'!$B$7="","Conferir parâmetros",IF(L6&gt;'Parâmetros'!$B$7,"Conferir deslocamento",IF(COUNTIFS($B$5:$B$124,B6,$I$5:$I$124,I6,$C$5:$C$124,"&lt;"&amp;D6,$D$5:$D$124,"&gt;"&amp;C6,$J$5:$J$124,"&lt;&gt;"&amp;'Parâmetros'!$A$16)&gt;1,"Conferir sobreposição","")))))))</f>
        <v/>
      </c>
    </row>
    <row r="7" ht="34" customHeight="1">
      <c r="A7" s="19" t="inlineStr">
        <is>
          <t>ATD-FIC-003</t>
        </is>
      </c>
      <c r="B7" s="39" t="n">
        <v>46274</v>
      </c>
      <c r="C7" s="40" t="n">
        <v>0.3541666666666667</v>
      </c>
      <c r="D7" s="40" t="n">
        <v>0.3958333333333333</v>
      </c>
      <c r="E7" s="22" t="inlineStr">
        <is>
          <t>Cliente fictício Pérola-03</t>
        </is>
      </c>
      <c r="F7" s="22" t="inlineStr">
        <is>
          <t>Design de sobrancelhas</t>
        </is>
      </c>
      <c r="G7" s="23" t="inlineStr">
        <is>
          <t>Endereço fictício Gama, nº 7</t>
        </is>
      </c>
      <c r="H7" s="19" t="inlineStr">
        <is>
          <t>Zona fictícia Pérola</t>
        </is>
      </c>
      <c r="I7" s="19" t="inlineStr">
        <is>
          <t>Equipe fictícia C</t>
        </is>
      </c>
      <c r="J7" s="19" t="inlineStr">
        <is>
          <t>Confirmado</t>
        </is>
      </c>
      <c r="K7" s="41" t="n">
        <v>70</v>
      </c>
      <c r="L7" s="25" t="n">
        <v>20</v>
      </c>
      <c r="M7" s="26">
        <f>IF(OR(B7="",C7="",L7=""),"",B7+C7-(L7/1440))</f>
        <v/>
      </c>
      <c r="N7" s="13">
        <f>IF(OR(C7="",D7=""),"",IF(D7&gt;C7,(D7-C7)*1440,""))</f>
        <v/>
      </c>
      <c r="O7" s="27">
        <f>IF(A7="","",IF(OR(B7="",C7="",D7="",E7="",F7="",G7="",H7="",I7="",J7="",K7="",L7=""),"Conferir dados",IF(D7&lt;=C7,"Conferir horário",IF(OR(J7='Parâmetros'!$A$16,J7='Parâmetros'!$A$15),"",IF('Parâmetros'!$B$7="","Conferir parâmetros",IF(L7&gt;'Parâmetros'!$B$7,"Conferir deslocamento",IF(COUNTIFS($B$5:$B$124,B7,$I$5:$I$124,I7,$C$5:$C$124,"&lt;"&amp;D7,$D$5:$D$124,"&gt;"&amp;C7,$J$5:$J$124,"&lt;&gt;"&amp;'Parâmetros'!$A$16)&gt;1,"Conferir sobreposição","")))))))</f>
        <v/>
      </c>
    </row>
    <row r="8" ht="34" customHeight="1">
      <c r="A8" s="19" t="inlineStr">
        <is>
          <t>ATD-FIC-004</t>
        </is>
      </c>
      <c r="B8" s="39" t="n">
        <v>46275</v>
      </c>
      <c r="C8" s="40" t="n">
        <v>0.4166666666666667</v>
      </c>
      <c r="D8" s="40" t="n">
        <v>0.4791666666666667</v>
      </c>
      <c r="E8" s="22" t="inlineStr">
        <is>
          <t>Cliente fictício Rubi-04</t>
        </is>
      </c>
      <c r="F8" s="22" t="inlineStr">
        <is>
          <t>Maquiagem social</t>
        </is>
      </c>
      <c r="G8" s="23" t="inlineStr">
        <is>
          <t>Endereço fictício Delta, nº 18</t>
        </is>
      </c>
      <c r="H8" s="19" t="inlineStr">
        <is>
          <t>Zona fictícia Rubi</t>
        </is>
      </c>
      <c r="I8" s="19" t="inlineStr">
        <is>
          <t>Equipe fictícia A</t>
        </is>
      </c>
      <c r="J8" s="19" t="inlineStr">
        <is>
          <t>Confirmado</t>
        </is>
      </c>
      <c r="K8" s="41" t="n">
        <v>180</v>
      </c>
      <c r="L8" s="25" t="n">
        <v>35</v>
      </c>
      <c r="M8" s="28">
        <f>IF(OR(B8="",C8="",L8=""),"",B8+C8-(L8/1440))</f>
        <v/>
      </c>
      <c r="N8" s="29">
        <f>IF(OR(C8="",D8=""),"",IF(D8&gt;C8,(D8-C8)*1440,""))</f>
        <v/>
      </c>
      <c r="O8" s="30">
        <f>IF(A8="","",IF(OR(B8="",C8="",D8="",E8="",F8="",G8="",H8="",I8="",J8="",K8="",L8=""),"Conferir dados",IF(D8&lt;=C8,"Conferir horário",IF(OR(J8='Parâmetros'!$A$16,J8='Parâmetros'!$A$15),"",IF('Parâmetros'!$B$7="","Conferir parâmetros",IF(L8&gt;'Parâmetros'!$B$7,"Conferir deslocamento",IF(COUNTIFS($B$5:$B$124,B8,$I$5:$I$124,I8,$C$5:$C$124,"&lt;"&amp;D8,$D$5:$D$124,"&gt;"&amp;C8,$J$5:$J$124,"&lt;&gt;"&amp;'Parâmetros'!$A$16)&gt;1,"Conferir sobreposição","")))))))</f>
        <v/>
      </c>
    </row>
    <row r="9" ht="34" customHeight="1">
      <c r="A9" s="19" t="inlineStr">
        <is>
          <t>ATD-FIC-005</t>
        </is>
      </c>
      <c r="B9" s="39" t="n">
        <v>46275</v>
      </c>
      <c r="C9" s="40" t="n">
        <v>0.4583333333333333</v>
      </c>
      <c r="D9" s="40" t="n">
        <v>0.5</v>
      </c>
      <c r="E9" s="22" t="inlineStr">
        <is>
          <t>Cliente fictício Safira-05</t>
        </is>
      </c>
      <c r="F9" s="22" t="inlineStr">
        <is>
          <t>Pedicure</t>
        </is>
      </c>
      <c r="G9" s="23" t="inlineStr">
        <is>
          <t>Endereço fictício Épsilon, nº 5</t>
        </is>
      </c>
      <c r="H9" s="19" t="inlineStr">
        <is>
          <t>Zona fictícia Safira</t>
        </is>
      </c>
      <c r="I9" s="19" t="inlineStr">
        <is>
          <t>Equipe fictícia A</t>
        </is>
      </c>
      <c r="J9" s="19" t="inlineStr">
        <is>
          <t>Planejado</t>
        </is>
      </c>
      <c r="K9" s="41" t="n">
        <v>90</v>
      </c>
      <c r="L9" s="25" t="n">
        <v>20</v>
      </c>
      <c r="M9" s="26">
        <f>IF(OR(B9="",C9="",L9=""),"",B9+C9-(L9/1440))</f>
        <v/>
      </c>
      <c r="N9" s="13">
        <f>IF(OR(C9="",D9=""),"",IF(D9&gt;C9,(D9-C9)*1440,""))</f>
        <v/>
      </c>
      <c r="O9" s="27">
        <f>IF(A9="","",IF(OR(B9="",C9="",D9="",E9="",F9="",G9="",H9="",I9="",J9="",K9="",L9=""),"Conferir dados",IF(D9&lt;=C9,"Conferir horário",IF(OR(J9='Parâmetros'!$A$16,J9='Parâmetros'!$A$15),"",IF('Parâmetros'!$B$7="","Conferir parâmetros",IF(L9&gt;'Parâmetros'!$B$7,"Conferir deslocamento",IF(COUNTIFS($B$5:$B$124,B9,$I$5:$I$124,I9,$C$5:$C$124,"&lt;"&amp;D9,$D$5:$D$124,"&gt;"&amp;C9,$J$5:$J$124,"&lt;&gt;"&amp;'Parâmetros'!$A$16)&gt;1,"Conferir sobreposição","")))))))</f>
        <v/>
      </c>
    </row>
    <row r="10" ht="34" customHeight="1">
      <c r="A10" s="19" t="inlineStr">
        <is>
          <t>ATD-FIC-006</t>
        </is>
      </c>
      <c r="B10" s="39" t="n">
        <v>46276</v>
      </c>
      <c r="C10" s="40" t="n">
        <v>0.5416666666666666</v>
      </c>
      <c r="D10" s="40" t="n">
        <v>0.5833333333333334</v>
      </c>
      <c r="E10" s="22" t="inlineStr">
        <is>
          <t>Cliente fictício Coral-06</t>
        </is>
      </c>
      <c r="F10" s="22" t="inlineStr">
        <is>
          <t>Corte de cabelo</t>
        </is>
      </c>
      <c r="G10" s="23" t="inlineStr">
        <is>
          <t>Endereço fictício Zeta, nº 31</t>
        </is>
      </c>
      <c r="H10" s="19" t="inlineStr">
        <is>
          <t>Zona fictícia Coral</t>
        </is>
      </c>
      <c r="I10" s="19" t="inlineStr">
        <is>
          <t>Equipe fictícia D</t>
        </is>
      </c>
      <c r="J10" s="19" t="inlineStr">
        <is>
          <t>Confirmado</t>
        </is>
      </c>
      <c r="K10" s="41" t="n">
        <v>110</v>
      </c>
      <c r="L10" s="25" t="n">
        <v>75</v>
      </c>
      <c r="M10" s="28">
        <f>IF(OR(B10="",C10="",L10=""),"",B10+C10-(L10/1440))</f>
        <v/>
      </c>
      <c r="N10" s="29">
        <f>IF(OR(C10="",D10=""),"",IF(D10&gt;C10,(D10-C10)*1440,""))</f>
        <v/>
      </c>
      <c r="O10" s="30">
        <f>IF(A10="","",IF(OR(B10="",C10="",D10="",E10="",F10="",G10="",H10="",I10="",J10="",K10="",L10=""),"Conferir dados",IF(D10&lt;=C10,"Conferir horário",IF(OR(J10='Parâmetros'!$A$16,J10='Parâmetros'!$A$15),"",IF('Parâmetros'!$B$7="","Conferir parâmetros",IF(L10&gt;'Parâmetros'!$B$7,"Conferir deslocamento",IF(COUNTIFS($B$5:$B$124,B10,$I$5:$I$124,I10,$C$5:$C$124,"&lt;"&amp;D10,$D$5:$D$124,"&gt;"&amp;C10,$J$5:$J$124,"&lt;&gt;"&amp;'Parâmetros'!$A$16)&gt;1,"Conferir sobreposição","")))))))</f>
        <v/>
      </c>
    </row>
    <row r="11" ht="34" customHeight="1">
      <c r="A11" s="19" t="inlineStr">
        <is>
          <t>ATD-FIC-007</t>
        </is>
      </c>
      <c r="B11" s="39" t="n">
        <v>46277</v>
      </c>
      <c r="C11" s="40" t="n">
        <v>0.625</v>
      </c>
      <c r="D11" s="40" t="n">
        <v>0.6875</v>
      </c>
      <c r="E11" s="22" t="inlineStr">
        <is>
          <t>Cliente fictício Lavanda-07</t>
        </is>
      </c>
      <c r="F11" s="22" t="inlineStr">
        <is>
          <t>Escova</t>
        </is>
      </c>
      <c r="G11" s="23" t="inlineStr">
        <is>
          <t>Endereço fictício Eta, nº 12</t>
        </is>
      </c>
      <c r="H11" s="19" t="inlineStr">
        <is>
          <t>Zona fictícia Lavanda</t>
        </is>
      </c>
      <c r="I11" s="19" t="inlineStr">
        <is>
          <t>Equipe fictícia B</t>
        </is>
      </c>
      <c r="J11" s="19" t="inlineStr">
        <is>
          <t>Planejado</t>
        </is>
      </c>
      <c r="K11" s="41" t="n">
        <v>130</v>
      </c>
      <c r="L11" s="25" t="n">
        <v>40</v>
      </c>
      <c r="M11" s="26">
        <f>IF(OR(B11="",C11="",L11=""),"",B11+C11-(L11/1440))</f>
        <v/>
      </c>
      <c r="N11" s="13">
        <f>IF(OR(C11="",D11=""),"",IF(D11&gt;C11,(D11-C11)*1440,""))</f>
        <v/>
      </c>
      <c r="O11" s="27">
        <f>IF(A11="","",IF(OR(B11="",C11="",D11="",E11="",F11="",G11="",H11="",I11="",J11="",K11="",L11=""),"Conferir dados",IF(D11&lt;=C11,"Conferir horário",IF(OR(J11='Parâmetros'!$A$16,J11='Parâmetros'!$A$15),"",IF('Parâmetros'!$B$7="","Conferir parâmetros",IF(L11&gt;'Parâmetros'!$B$7,"Conferir deslocamento",IF(COUNTIFS($B$5:$B$124,B11,$I$5:$I$124,I11,$C$5:$C$124,"&lt;"&amp;D11,$D$5:$D$124,"&gt;"&amp;C11,$J$5:$J$124,"&lt;&gt;"&amp;'Parâmetros'!$A$16)&gt;1,"Conferir sobreposição","")))))))</f>
        <v/>
      </c>
    </row>
    <row r="12" ht="34" customHeight="1">
      <c r="A12" s="19" t="inlineStr">
        <is>
          <t>ATD-FIC-008</t>
        </is>
      </c>
      <c r="B12" s="39" t="n">
        <v>46279</v>
      </c>
      <c r="C12" s="40" t="n">
        <v>0.375</v>
      </c>
      <c r="D12" s="40" t="n">
        <v>0.4166666666666667</v>
      </c>
      <c r="E12" s="22" t="inlineStr">
        <is>
          <t>Cliente fictício Pérola-08</t>
        </is>
      </c>
      <c r="F12" s="22" t="inlineStr">
        <is>
          <t>Manicure</t>
        </is>
      </c>
      <c r="G12" s="23" t="inlineStr">
        <is>
          <t>Endereço fictício Teta, nº 9</t>
        </is>
      </c>
      <c r="H12" s="19" t="inlineStr">
        <is>
          <t>Zona fictícia Pérola</t>
        </is>
      </c>
      <c r="I12" s="19" t="inlineStr">
        <is>
          <t>Equipe fictícia C</t>
        </is>
      </c>
      <c r="J12" s="19" t="inlineStr">
        <is>
          <t>Cancelado</t>
        </is>
      </c>
      <c r="K12" s="41" t="n">
        <v>85</v>
      </c>
      <c r="L12" s="25" t="n">
        <v>25</v>
      </c>
      <c r="M12" s="28">
        <f>IF(OR(B12="",C12="",L12=""),"",B12+C12-(L12/1440))</f>
        <v/>
      </c>
      <c r="N12" s="29">
        <f>IF(OR(C12="",D12=""),"",IF(D12&gt;C12,(D12-C12)*1440,""))</f>
        <v/>
      </c>
      <c r="O12" s="30">
        <f>IF(A12="","",IF(OR(B12="",C12="",D12="",E12="",F12="",G12="",H12="",I12="",J12="",K12="",L12=""),"Conferir dados",IF(D12&lt;=C12,"Conferir horário",IF(OR(J12='Parâmetros'!$A$16,J12='Parâmetros'!$A$15),"",IF('Parâmetros'!$B$7="","Conferir parâmetros",IF(L12&gt;'Parâmetros'!$B$7,"Conferir deslocamento",IF(COUNTIFS($B$5:$B$124,B12,$I$5:$I$124,I12,$C$5:$C$124,"&lt;"&amp;D12,$D$5:$D$124,"&gt;"&amp;C12,$J$5:$J$124,"&lt;&gt;"&amp;'Parâmetros'!$A$16)&gt;1,"Conferir sobreposição","")))))))</f>
        <v/>
      </c>
    </row>
    <row r="13" ht="34" customHeight="1">
      <c r="A13" s="19" t="inlineStr">
        <is>
          <t>ATD-FIC-009</t>
        </is>
      </c>
      <c r="B13" s="39" t="n">
        <v>46281</v>
      </c>
      <c r="C13" s="40" t="n">
        <v>0.6666666666666666</v>
      </c>
      <c r="D13" s="40" t="n">
        <v>0.7083333333333334</v>
      </c>
      <c r="E13" s="22" t="inlineStr">
        <is>
          <t>Cliente fictício Rubi-09</t>
        </is>
      </c>
      <c r="F13" s="22" t="inlineStr">
        <is>
          <t>Design de sobrancelhas</t>
        </is>
      </c>
      <c r="G13" s="23" t="inlineStr">
        <is>
          <t>Endereço fictício Iota, nº 26</t>
        </is>
      </c>
      <c r="H13" s="19" t="inlineStr">
        <is>
          <t>Zona fictícia Rubi</t>
        </is>
      </c>
      <c r="I13" s="19" t="inlineStr">
        <is>
          <t>Equipe fictícia D</t>
        </is>
      </c>
      <c r="J13" s="19" t="inlineStr">
        <is>
          <t>Confirmado</t>
        </is>
      </c>
      <c r="K13" s="41" t="n">
        <v>75</v>
      </c>
      <c r="L13" s="25" t="n">
        <v>30</v>
      </c>
      <c r="M13" s="26">
        <f>IF(OR(B13="",C13="",L13=""),"",B13+C13-(L13/1440))</f>
        <v/>
      </c>
      <c r="N13" s="13">
        <f>IF(OR(C13="",D13=""),"",IF(D13&gt;C13,(D13-C13)*1440,""))</f>
        <v/>
      </c>
      <c r="O13" s="27">
        <f>IF(A13="","",IF(OR(B13="",C13="",D13="",E13="",F13="",G13="",H13="",I13="",J13="",K13="",L13=""),"Conferir dados",IF(D13&lt;=C13,"Conferir horário",IF(OR(J13='Parâmetros'!$A$16,J13='Parâmetros'!$A$15),"",IF('Parâmetros'!$B$7="","Conferir parâmetros",IF(L13&gt;'Parâmetros'!$B$7,"Conferir deslocamento",IF(COUNTIFS($B$5:$B$124,B13,$I$5:$I$124,I13,$C$5:$C$124,"&lt;"&amp;D13,$D$5:$D$124,"&gt;"&amp;C13,$J$5:$J$124,"&lt;&gt;"&amp;'Parâmetros'!$A$16)&gt;1,"Conferir sobreposição","")))))))</f>
        <v/>
      </c>
    </row>
    <row r="14" ht="34" customHeight="1">
      <c r="A14" s="19" t="inlineStr">
        <is>
          <t>ATD-FIC-010</t>
        </is>
      </c>
      <c r="B14" s="39" t="n">
        <v>46284</v>
      </c>
      <c r="C14" s="40" t="n">
        <v>0.4166666666666667</v>
      </c>
      <c r="D14" s="40" t="n">
        <v>0.5</v>
      </c>
      <c r="E14" s="22" t="inlineStr">
        <is>
          <t>Cliente fictício Safira-10</t>
        </is>
      </c>
      <c r="F14" s="22" t="inlineStr">
        <is>
          <t>Maquiagem social</t>
        </is>
      </c>
      <c r="G14" s="23" t="inlineStr">
        <is>
          <t>Endereço fictício Capa, nº 14</t>
        </is>
      </c>
      <c r="H14" s="19" t="inlineStr">
        <is>
          <t>Zona fictícia Safira</t>
        </is>
      </c>
      <c r="I14" s="19" t="inlineStr">
        <is>
          <t>Equipe fictícia B</t>
        </is>
      </c>
      <c r="J14" s="19" t="inlineStr">
        <is>
          <t>Planejado</t>
        </is>
      </c>
      <c r="K14" s="41" t="n">
        <v>210</v>
      </c>
      <c r="L14" s="25" t="n">
        <v>45</v>
      </c>
      <c r="M14" s="28">
        <f>IF(OR(B14="",C14="",L14=""),"",B14+C14-(L14/1440))</f>
        <v/>
      </c>
      <c r="N14" s="29">
        <f>IF(OR(C14="",D14=""),"",IF(D14&gt;C14,(D14-C14)*1440,""))</f>
        <v/>
      </c>
      <c r="O14" s="30">
        <f>IF(A14="","",IF(OR(B14="",C14="",D14="",E14="",F14="",G14="",H14="",I14="",J14="",K14="",L14=""),"Conferir dados",IF(D14&lt;=C14,"Conferir horário",IF(OR(J14='Parâmetros'!$A$16,J14='Parâmetros'!$A$15),"",IF('Parâmetros'!$B$7="","Conferir parâmetros",IF(L14&gt;'Parâmetros'!$B$7,"Conferir deslocamento",IF(COUNTIFS($B$5:$B$124,B14,$I$5:$I$124,I14,$C$5:$C$124,"&lt;"&amp;D14,$D$5:$D$124,"&gt;"&amp;C14,$J$5:$J$124,"&lt;&gt;"&amp;'Parâmetros'!$A$16)&gt;1,"Conferir sobreposição","")))))))</f>
        <v/>
      </c>
    </row>
    <row r="15" ht="34" customHeight="1">
      <c r="A15" s="19" t="n"/>
      <c r="B15" s="39" t="n"/>
      <c r="C15" s="40" t="n"/>
      <c r="D15" s="40" t="n"/>
      <c r="E15" s="22" t="n"/>
      <c r="F15" s="22" t="n"/>
      <c r="G15" s="23" t="n"/>
      <c r="H15" s="19" t="n"/>
      <c r="I15" s="19" t="n"/>
      <c r="J15" s="19" t="n"/>
      <c r="K15" s="41" t="n"/>
      <c r="L15" s="25" t="n"/>
      <c r="M15" s="26">
        <f>IF(OR(B15="",C15="",L15=""),"",B15+C15-(L15/1440))</f>
        <v/>
      </c>
      <c r="N15" s="13">
        <f>IF(OR(C15="",D15=""),"",IF(D15&gt;C15,(D15-C15)*1440,""))</f>
        <v/>
      </c>
      <c r="O15" s="27">
        <f>IF(A15="","",IF(OR(B15="",C15="",D15="",E15="",F15="",G15="",H15="",I15="",J15="",K15="",L15=""),"Conferir dados",IF(D15&lt;=C15,"Conferir horário",IF(OR(J15='Parâmetros'!$A$16,J15='Parâmetros'!$A$15),"",IF('Parâmetros'!$B$7="","Conferir parâmetros",IF(L15&gt;'Parâmetros'!$B$7,"Conferir deslocamento",IF(COUNTIFS($B$5:$B$124,B15,$I$5:$I$124,I15,$C$5:$C$124,"&lt;"&amp;D15,$D$5:$D$124,"&gt;"&amp;C15,$J$5:$J$124,"&lt;&gt;"&amp;'Parâmetros'!$A$16)&gt;1,"Conferir sobreposição","")))))))</f>
        <v/>
      </c>
    </row>
    <row r="16" ht="34" customHeight="1">
      <c r="A16" s="19" t="n"/>
      <c r="B16" s="39" t="n"/>
      <c r="C16" s="40" t="n"/>
      <c r="D16" s="40" t="n"/>
      <c r="E16" s="22" t="n"/>
      <c r="F16" s="22" t="n"/>
      <c r="G16" s="23" t="n"/>
      <c r="H16" s="19" t="n"/>
      <c r="I16" s="19" t="n"/>
      <c r="J16" s="19" t="n"/>
      <c r="K16" s="41" t="n"/>
      <c r="L16" s="25" t="n"/>
      <c r="M16" s="28">
        <f>IF(OR(B16="",C16="",L16=""),"",B16+C16-(L16/1440))</f>
        <v/>
      </c>
      <c r="N16" s="29">
        <f>IF(OR(C16="",D16=""),"",IF(D16&gt;C16,(D16-C16)*1440,""))</f>
        <v/>
      </c>
      <c r="O16" s="30">
        <f>IF(A16="","",IF(OR(B16="",C16="",D16="",E16="",F16="",G16="",H16="",I16="",J16="",K16="",L16=""),"Conferir dados",IF(D16&lt;=C16,"Conferir horário",IF(OR(J16='Parâmetros'!$A$16,J16='Parâmetros'!$A$15),"",IF('Parâmetros'!$B$7="","Conferir parâmetros",IF(L16&gt;'Parâmetros'!$B$7,"Conferir deslocamento",IF(COUNTIFS($B$5:$B$124,B16,$I$5:$I$124,I16,$C$5:$C$124,"&lt;"&amp;D16,$D$5:$D$124,"&gt;"&amp;C16,$J$5:$J$124,"&lt;&gt;"&amp;'Parâmetros'!$A$16)&gt;1,"Conferir sobreposição","")))))))</f>
        <v/>
      </c>
    </row>
    <row r="17" ht="34" customHeight="1">
      <c r="A17" s="19" t="n"/>
      <c r="B17" s="39" t="n"/>
      <c r="C17" s="40" t="n"/>
      <c r="D17" s="40" t="n"/>
      <c r="E17" s="22" t="n"/>
      <c r="F17" s="22" t="n"/>
      <c r="G17" s="23" t="n"/>
      <c r="H17" s="19" t="n"/>
      <c r="I17" s="19" t="n"/>
      <c r="J17" s="19" t="n"/>
      <c r="K17" s="41" t="n"/>
      <c r="L17" s="25" t="n"/>
      <c r="M17" s="26">
        <f>IF(OR(B17="",C17="",L17=""),"",B17+C17-(L17/1440))</f>
        <v/>
      </c>
      <c r="N17" s="13">
        <f>IF(OR(C17="",D17=""),"",IF(D17&gt;C17,(D17-C17)*1440,""))</f>
        <v/>
      </c>
      <c r="O17" s="27">
        <f>IF(A17="","",IF(OR(B17="",C17="",D17="",E17="",F17="",G17="",H17="",I17="",J17="",K17="",L17=""),"Conferir dados",IF(D17&lt;=C17,"Conferir horário",IF(OR(J17='Parâmetros'!$A$16,J17='Parâmetros'!$A$15),"",IF('Parâmetros'!$B$7="","Conferir parâmetros",IF(L17&gt;'Parâmetros'!$B$7,"Conferir deslocamento",IF(COUNTIFS($B$5:$B$124,B17,$I$5:$I$124,I17,$C$5:$C$124,"&lt;"&amp;D17,$D$5:$D$124,"&gt;"&amp;C17,$J$5:$J$124,"&lt;&gt;"&amp;'Parâmetros'!$A$16)&gt;1,"Conferir sobreposição","")))))))</f>
        <v/>
      </c>
    </row>
    <row r="18" ht="34" customHeight="1">
      <c r="A18" s="19" t="n"/>
      <c r="B18" s="39" t="n"/>
      <c r="C18" s="40" t="n"/>
      <c r="D18" s="40" t="n"/>
      <c r="E18" s="22" t="n"/>
      <c r="F18" s="22" t="n"/>
      <c r="G18" s="23" t="n"/>
      <c r="H18" s="19" t="n"/>
      <c r="I18" s="19" t="n"/>
      <c r="J18" s="19" t="n"/>
      <c r="K18" s="41" t="n"/>
      <c r="L18" s="25" t="n"/>
      <c r="M18" s="28">
        <f>IF(OR(B18="",C18="",L18=""),"",B18+C18-(L18/1440))</f>
        <v/>
      </c>
      <c r="N18" s="29">
        <f>IF(OR(C18="",D18=""),"",IF(D18&gt;C18,(D18-C18)*1440,""))</f>
        <v/>
      </c>
      <c r="O18" s="30">
        <f>IF(A18="","",IF(OR(B18="",C18="",D18="",E18="",F18="",G18="",H18="",I18="",J18="",K18="",L18=""),"Conferir dados",IF(D18&lt;=C18,"Conferir horário",IF(OR(J18='Parâmetros'!$A$16,J18='Parâmetros'!$A$15),"",IF('Parâmetros'!$B$7="","Conferir parâmetros",IF(L18&gt;'Parâmetros'!$B$7,"Conferir deslocamento",IF(COUNTIFS($B$5:$B$124,B18,$I$5:$I$124,I18,$C$5:$C$124,"&lt;"&amp;D18,$D$5:$D$124,"&gt;"&amp;C18,$J$5:$J$124,"&lt;&gt;"&amp;'Parâmetros'!$A$16)&gt;1,"Conferir sobreposição","")))))))</f>
        <v/>
      </c>
    </row>
    <row r="19" ht="34" customHeight="1">
      <c r="A19" s="19" t="n"/>
      <c r="B19" s="39" t="n"/>
      <c r="C19" s="40" t="n"/>
      <c r="D19" s="40" t="n"/>
      <c r="E19" s="22" t="n"/>
      <c r="F19" s="22" t="n"/>
      <c r="G19" s="23" t="n"/>
      <c r="H19" s="19" t="n"/>
      <c r="I19" s="19" t="n"/>
      <c r="J19" s="19" t="n"/>
      <c r="K19" s="41" t="n"/>
      <c r="L19" s="25" t="n"/>
      <c r="M19" s="26">
        <f>IF(OR(B19="",C19="",L19=""),"",B19+C19-(L19/1440))</f>
        <v/>
      </c>
      <c r="N19" s="13">
        <f>IF(OR(C19="",D19=""),"",IF(D19&gt;C19,(D19-C19)*1440,""))</f>
        <v/>
      </c>
      <c r="O19" s="27">
        <f>IF(A19="","",IF(OR(B19="",C19="",D19="",E19="",F19="",G19="",H19="",I19="",J19="",K19="",L19=""),"Conferir dados",IF(D19&lt;=C19,"Conferir horário",IF(OR(J19='Parâmetros'!$A$16,J19='Parâmetros'!$A$15),"",IF('Parâmetros'!$B$7="","Conferir parâmetros",IF(L19&gt;'Parâmetros'!$B$7,"Conferir deslocamento",IF(COUNTIFS($B$5:$B$124,B19,$I$5:$I$124,I19,$C$5:$C$124,"&lt;"&amp;D19,$D$5:$D$124,"&gt;"&amp;C19,$J$5:$J$124,"&lt;&gt;"&amp;'Parâmetros'!$A$16)&gt;1,"Conferir sobreposição","")))))))</f>
        <v/>
      </c>
    </row>
    <row r="20" ht="34" customHeight="1">
      <c r="A20" s="19" t="n"/>
      <c r="B20" s="39" t="n"/>
      <c r="C20" s="40" t="n"/>
      <c r="D20" s="40" t="n"/>
      <c r="E20" s="22" t="n"/>
      <c r="F20" s="22" t="n"/>
      <c r="G20" s="23" t="n"/>
      <c r="H20" s="19" t="n"/>
      <c r="I20" s="19" t="n"/>
      <c r="J20" s="19" t="n"/>
      <c r="K20" s="41" t="n"/>
      <c r="L20" s="25" t="n"/>
      <c r="M20" s="28">
        <f>IF(OR(B20="",C20="",L20=""),"",B20+C20-(L20/1440))</f>
        <v/>
      </c>
      <c r="N20" s="29">
        <f>IF(OR(C20="",D20=""),"",IF(D20&gt;C20,(D20-C20)*1440,""))</f>
        <v/>
      </c>
      <c r="O20" s="30">
        <f>IF(A20="","",IF(OR(B20="",C20="",D20="",E20="",F20="",G20="",H20="",I20="",J20="",K20="",L20=""),"Conferir dados",IF(D20&lt;=C20,"Conferir horário",IF(OR(J20='Parâmetros'!$A$16,J20='Parâmetros'!$A$15),"",IF('Parâmetros'!$B$7="","Conferir parâmetros",IF(L20&gt;'Parâmetros'!$B$7,"Conferir deslocamento",IF(COUNTIFS($B$5:$B$124,B20,$I$5:$I$124,I20,$C$5:$C$124,"&lt;"&amp;D20,$D$5:$D$124,"&gt;"&amp;C20,$J$5:$J$124,"&lt;&gt;"&amp;'Parâmetros'!$A$16)&gt;1,"Conferir sobreposição","")))))))</f>
        <v/>
      </c>
    </row>
    <row r="21" ht="34" customHeight="1">
      <c r="A21" s="19" t="n"/>
      <c r="B21" s="39" t="n"/>
      <c r="C21" s="40" t="n"/>
      <c r="D21" s="40" t="n"/>
      <c r="E21" s="22" t="n"/>
      <c r="F21" s="22" t="n"/>
      <c r="G21" s="23" t="n"/>
      <c r="H21" s="19" t="n"/>
      <c r="I21" s="19" t="n"/>
      <c r="J21" s="19" t="n"/>
      <c r="K21" s="41" t="n"/>
      <c r="L21" s="25" t="n"/>
      <c r="M21" s="26">
        <f>IF(OR(B21="",C21="",L21=""),"",B21+C21-(L21/1440))</f>
        <v/>
      </c>
      <c r="N21" s="13">
        <f>IF(OR(C21="",D21=""),"",IF(D21&gt;C21,(D21-C21)*1440,""))</f>
        <v/>
      </c>
      <c r="O21" s="27">
        <f>IF(A21="","",IF(OR(B21="",C21="",D21="",E21="",F21="",G21="",H21="",I21="",J21="",K21="",L21=""),"Conferir dados",IF(D21&lt;=C21,"Conferir horário",IF(OR(J21='Parâmetros'!$A$16,J21='Parâmetros'!$A$15),"",IF('Parâmetros'!$B$7="","Conferir parâmetros",IF(L21&gt;'Parâmetros'!$B$7,"Conferir deslocamento",IF(COUNTIFS($B$5:$B$124,B21,$I$5:$I$124,I21,$C$5:$C$124,"&lt;"&amp;D21,$D$5:$D$124,"&gt;"&amp;C21,$J$5:$J$124,"&lt;&gt;"&amp;'Parâmetros'!$A$16)&gt;1,"Conferir sobreposição","")))))))</f>
        <v/>
      </c>
    </row>
    <row r="22" ht="34" customHeight="1">
      <c r="A22" s="19" t="n"/>
      <c r="B22" s="39" t="n"/>
      <c r="C22" s="40" t="n"/>
      <c r="D22" s="40" t="n"/>
      <c r="E22" s="22" t="n"/>
      <c r="F22" s="22" t="n"/>
      <c r="G22" s="23" t="n"/>
      <c r="H22" s="19" t="n"/>
      <c r="I22" s="19" t="n"/>
      <c r="J22" s="19" t="n"/>
      <c r="K22" s="41" t="n"/>
      <c r="L22" s="25" t="n"/>
      <c r="M22" s="28">
        <f>IF(OR(B22="",C22="",L22=""),"",B22+C22-(L22/1440))</f>
        <v/>
      </c>
      <c r="N22" s="29">
        <f>IF(OR(C22="",D22=""),"",IF(D22&gt;C22,(D22-C22)*1440,""))</f>
        <v/>
      </c>
      <c r="O22" s="30">
        <f>IF(A22="","",IF(OR(B22="",C22="",D22="",E22="",F22="",G22="",H22="",I22="",J22="",K22="",L22=""),"Conferir dados",IF(D22&lt;=C22,"Conferir horário",IF(OR(J22='Parâmetros'!$A$16,J22='Parâmetros'!$A$15),"",IF('Parâmetros'!$B$7="","Conferir parâmetros",IF(L22&gt;'Parâmetros'!$B$7,"Conferir deslocamento",IF(COUNTIFS($B$5:$B$124,B22,$I$5:$I$124,I22,$C$5:$C$124,"&lt;"&amp;D22,$D$5:$D$124,"&gt;"&amp;C22,$J$5:$J$124,"&lt;&gt;"&amp;'Parâmetros'!$A$16)&gt;1,"Conferir sobreposição","")))))))</f>
        <v/>
      </c>
    </row>
    <row r="23" ht="34" customHeight="1">
      <c r="A23" s="19" t="n"/>
      <c r="B23" s="39" t="n"/>
      <c r="C23" s="40" t="n"/>
      <c r="D23" s="40" t="n"/>
      <c r="E23" s="22" t="n"/>
      <c r="F23" s="22" t="n"/>
      <c r="G23" s="23" t="n"/>
      <c r="H23" s="19" t="n"/>
      <c r="I23" s="19" t="n"/>
      <c r="J23" s="19" t="n"/>
      <c r="K23" s="41" t="n"/>
      <c r="L23" s="25" t="n"/>
      <c r="M23" s="26">
        <f>IF(OR(B23="",C23="",L23=""),"",B23+C23-(L23/1440))</f>
        <v/>
      </c>
      <c r="N23" s="13">
        <f>IF(OR(C23="",D23=""),"",IF(D23&gt;C23,(D23-C23)*1440,""))</f>
        <v/>
      </c>
      <c r="O23" s="27">
        <f>IF(A23="","",IF(OR(B23="",C23="",D23="",E23="",F23="",G23="",H23="",I23="",J23="",K23="",L23=""),"Conferir dados",IF(D23&lt;=C23,"Conferir horário",IF(OR(J23='Parâmetros'!$A$16,J23='Parâmetros'!$A$15),"",IF('Parâmetros'!$B$7="","Conferir parâmetros",IF(L23&gt;'Parâmetros'!$B$7,"Conferir deslocamento",IF(COUNTIFS($B$5:$B$124,B23,$I$5:$I$124,I23,$C$5:$C$124,"&lt;"&amp;D23,$D$5:$D$124,"&gt;"&amp;C23,$J$5:$J$124,"&lt;&gt;"&amp;'Parâmetros'!$A$16)&gt;1,"Conferir sobreposição","")))))))</f>
        <v/>
      </c>
    </row>
    <row r="24" ht="34" customHeight="1">
      <c r="A24" s="19" t="n"/>
      <c r="B24" s="39" t="n"/>
      <c r="C24" s="40" t="n"/>
      <c r="D24" s="40" t="n"/>
      <c r="E24" s="22" t="n"/>
      <c r="F24" s="22" t="n"/>
      <c r="G24" s="23" t="n"/>
      <c r="H24" s="19" t="n"/>
      <c r="I24" s="19" t="n"/>
      <c r="J24" s="19" t="n"/>
      <c r="K24" s="41" t="n"/>
      <c r="L24" s="25" t="n"/>
      <c r="M24" s="28">
        <f>IF(OR(B24="",C24="",L24=""),"",B24+C24-(L24/1440))</f>
        <v/>
      </c>
      <c r="N24" s="29">
        <f>IF(OR(C24="",D24=""),"",IF(D24&gt;C24,(D24-C24)*1440,""))</f>
        <v/>
      </c>
      <c r="O24" s="30">
        <f>IF(A24="","",IF(OR(B24="",C24="",D24="",E24="",F24="",G24="",H24="",I24="",J24="",K24="",L24=""),"Conferir dados",IF(D24&lt;=C24,"Conferir horário",IF(OR(J24='Parâmetros'!$A$16,J24='Parâmetros'!$A$15),"",IF('Parâmetros'!$B$7="","Conferir parâmetros",IF(L24&gt;'Parâmetros'!$B$7,"Conferir deslocamento",IF(COUNTIFS($B$5:$B$124,B24,$I$5:$I$124,I24,$C$5:$C$124,"&lt;"&amp;D24,$D$5:$D$124,"&gt;"&amp;C24,$J$5:$J$124,"&lt;&gt;"&amp;'Parâmetros'!$A$16)&gt;1,"Conferir sobreposição","")))))))</f>
        <v/>
      </c>
    </row>
    <row r="25" ht="34" customHeight="1">
      <c r="A25" s="19" t="n"/>
      <c r="B25" s="39" t="n"/>
      <c r="C25" s="40" t="n"/>
      <c r="D25" s="40" t="n"/>
      <c r="E25" s="22" t="n"/>
      <c r="F25" s="22" t="n"/>
      <c r="G25" s="23" t="n"/>
      <c r="H25" s="19" t="n"/>
      <c r="I25" s="19" t="n"/>
      <c r="J25" s="19" t="n"/>
      <c r="K25" s="41" t="n"/>
      <c r="L25" s="25" t="n"/>
      <c r="M25" s="26">
        <f>IF(OR(B25="",C25="",L25=""),"",B25+C25-(L25/1440))</f>
        <v/>
      </c>
      <c r="N25" s="13">
        <f>IF(OR(C25="",D25=""),"",IF(D25&gt;C25,(D25-C25)*1440,""))</f>
        <v/>
      </c>
      <c r="O25" s="27">
        <f>IF(A25="","",IF(OR(B25="",C25="",D25="",E25="",F25="",G25="",H25="",I25="",J25="",K25="",L25=""),"Conferir dados",IF(D25&lt;=C25,"Conferir horário",IF(OR(J25='Parâmetros'!$A$16,J25='Parâmetros'!$A$15),"",IF('Parâmetros'!$B$7="","Conferir parâmetros",IF(L25&gt;'Parâmetros'!$B$7,"Conferir deslocamento",IF(COUNTIFS($B$5:$B$124,B25,$I$5:$I$124,I25,$C$5:$C$124,"&lt;"&amp;D25,$D$5:$D$124,"&gt;"&amp;C25,$J$5:$J$124,"&lt;&gt;"&amp;'Parâmetros'!$A$16)&gt;1,"Conferir sobreposição","")))))))</f>
        <v/>
      </c>
    </row>
    <row r="26" ht="34" customHeight="1">
      <c r="A26" s="19" t="n"/>
      <c r="B26" s="39" t="n"/>
      <c r="C26" s="40" t="n"/>
      <c r="D26" s="40" t="n"/>
      <c r="E26" s="22" t="n"/>
      <c r="F26" s="22" t="n"/>
      <c r="G26" s="23" t="n"/>
      <c r="H26" s="19" t="n"/>
      <c r="I26" s="19" t="n"/>
      <c r="J26" s="19" t="n"/>
      <c r="K26" s="41" t="n"/>
      <c r="L26" s="25" t="n"/>
      <c r="M26" s="28">
        <f>IF(OR(B26="",C26="",L26=""),"",B26+C26-(L26/1440))</f>
        <v/>
      </c>
      <c r="N26" s="29">
        <f>IF(OR(C26="",D26=""),"",IF(D26&gt;C26,(D26-C26)*1440,""))</f>
        <v/>
      </c>
      <c r="O26" s="30">
        <f>IF(A26="","",IF(OR(B26="",C26="",D26="",E26="",F26="",G26="",H26="",I26="",J26="",K26="",L26=""),"Conferir dados",IF(D26&lt;=C26,"Conferir horário",IF(OR(J26='Parâmetros'!$A$16,J26='Parâmetros'!$A$15),"",IF('Parâmetros'!$B$7="","Conferir parâmetros",IF(L26&gt;'Parâmetros'!$B$7,"Conferir deslocamento",IF(COUNTIFS($B$5:$B$124,B26,$I$5:$I$124,I26,$C$5:$C$124,"&lt;"&amp;D26,$D$5:$D$124,"&gt;"&amp;C26,$J$5:$J$124,"&lt;&gt;"&amp;'Parâmetros'!$A$16)&gt;1,"Conferir sobreposição","")))))))</f>
        <v/>
      </c>
    </row>
    <row r="27" ht="34" customHeight="1">
      <c r="A27" s="19" t="n"/>
      <c r="B27" s="39" t="n"/>
      <c r="C27" s="40" t="n"/>
      <c r="D27" s="40" t="n"/>
      <c r="E27" s="22" t="n"/>
      <c r="F27" s="22" t="n"/>
      <c r="G27" s="23" t="n"/>
      <c r="H27" s="19" t="n"/>
      <c r="I27" s="19" t="n"/>
      <c r="J27" s="19" t="n"/>
      <c r="K27" s="41" t="n"/>
      <c r="L27" s="25" t="n"/>
      <c r="M27" s="26">
        <f>IF(OR(B27="",C27="",L27=""),"",B27+C27-(L27/1440))</f>
        <v/>
      </c>
      <c r="N27" s="13">
        <f>IF(OR(C27="",D27=""),"",IF(D27&gt;C27,(D27-C27)*1440,""))</f>
        <v/>
      </c>
      <c r="O27" s="27">
        <f>IF(A27="","",IF(OR(B27="",C27="",D27="",E27="",F27="",G27="",H27="",I27="",J27="",K27="",L27=""),"Conferir dados",IF(D27&lt;=C27,"Conferir horário",IF(OR(J27='Parâmetros'!$A$16,J27='Parâmetros'!$A$15),"",IF('Parâmetros'!$B$7="","Conferir parâmetros",IF(L27&gt;'Parâmetros'!$B$7,"Conferir deslocamento",IF(COUNTIFS($B$5:$B$124,B27,$I$5:$I$124,I27,$C$5:$C$124,"&lt;"&amp;D27,$D$5:$D$124,"&gt;"&amp;C27,$J$5:$J$124,"&lt;&gt;"&amp;'Parâmetros'!$A$16)&gt;1,"Conferir sobreposição","")))))))</f>
        <v/>
      </c>
    </row>
    <row r="28" ht="34" customHeight="1">
      <c r="A28" s="19" t="n"/>
      <c r="B28" s="39" t="n"/>
      <c r="C28" s="40" t="n"/>
      <c r="D28" s="40" t="n"/>
      <c r="E28" s="22" t="n"/>
      <c r="F28" s="22" t="n"/>
      <c r="G28" s="23" t="n"/>
      <c r="H28" s="19" t="n"/>
      <c r="I28" s="19" t="n"/>
      <c r="J28" s="19" t="n"/>
      <c r="K28" s="41" t="n"/>
      <c r="L28" s="25" t="n"/>
      <c r="M28" s="28">
        <f>IF(OR(B28="",C28="",L28=""),"",B28+C28-(L28/1440))</f>
        <v/>
      </c>
      <c r="N28" s="29">
        <f>IF(OR(C28="",D28=""),"",IF(D28&gt;C28,(D28-C28)*1440,""))</f>
        <v/>
      </c>
      <c r="O28" s="30">
        <f>IF(A28="","",IF(OR(B28="",C28="",D28="",E28="",F28="",G28="",H28="",I28="",J28="",K28="",L28=""),"Conferir dados",IF(D28&lt;=C28,"Conferir horário",IF(OR(J28='Parâmetros'!$A$16,J28='Parâmetros'!$A$15),"",IF('Parâmetros'!$B$7="","Conferir parâmetros",IF(L28&gt;'Parâmetros'!$B$7,"Conferir deslocamento",IF(COUNTIFS($B$5:$B$124,B28,$I$5:$I$124,I28,$C$5:$C$124,"&lt;"&amp;D28,$D$5:$D$124,"&gt;"&amp;C28,$J$5:$J$124,"&lt;&gt;"&amp;'Parâmetros'!$A$16)&gt;1,"Conferir sobreposição","")))))))</f>
        <v/>
      </c>
    </row>
    <row r="29" ht="34" customHeight="1">
      <c r="A29" s="19" t="n"/>
      <c r="B29" s="39" t="n"/>
      <c r="C29" s="40" t="n"/>
      <c r="D29" s="40" t="n"/>
      <c r="E29" s="22" t="n"/>
      <c r="F29" s="22" t="n"/>
      <c r="G29" s="23" t="n"/>
      <c r="H29" s="19" t="n"/>
      <c r="I29" s="19" t="n"/>
      <c r="J29" s="19" t="n"/>
      <c r="K29" s="41" t="n"/>
      <c r="L29" s="25" t="n"/>
      <c r="M29" s="26">
        <f>IF(OR(B29="",C29="",L29=""),"",B29+C29-(L29/1440))</f>
        <v/>
      </c>
      <c r="N29" s="13">
        <f>IF(OR(C29="",D29=""),"",IF(D29&gt;C29,(D29-C29)*1440,""))</f>
        <v/>
      </c>
      <c r="O29" s="27">
        <f>IF(A29="","",IF(OR(B29="",C29="",D29="",E29="",F29="",G29="",H29="",I29="",J29="",K29="",L29=""),"Conferir dados",IF(D29&lt;=C29,"Conferir horário",IF(OR(J29='Parâmetros'!$A$16,J29='Parâmetros'!$A$15),"",IF('Parâmetros'!$B$7="","Conferir parâmetros",IF(L29&gt;'Parâmetros'!$B$7,"Conferir deslocamento",IF(COUNTIFS($B$5:$B$124,B29,$I$5:$I$124,I29,$C$5:$C$124,"&lt;"&amp;D29,$D$5:$D$124,"&gt;"&amp;C29,$J$5:$J$124,"&lt;&gt;"&amp;'Parâmetros'!$A$16)&gt;1,"Conferir sobreposição","")))))))</f>
        <v/>
      </c>
    </row>
    <row r="30" ht="34" customHeight="1">
      <c r="A30" s="19" t="n"/>
      <c r="B30" s="39" t="n"/>
      <c r="C30" s="40" t="n"/>
      <c r="D30" s="40" t="n"/>
      <c r="E30" s="22" t="n"/>
      <c r="F30" s="22" t="n"/>
      <c r="G30" s="23" t="n"/>
      <c r="H30" s="19" t="n"/>
      <c r="I30" s="19" t="n"/>
      <c r="J30" s="19" t="n"/>
      <c r="K30" s="41" t="n"/>
      <c r="L30" s="25" t="n"/>
      <c r="M30" s="28">
        <f>IF(OR(B30="",C30="",L30=""),"",B30+C30-(L30/1440))</f>
        <v/>
      </c>
      <c r="N30" s="29">
        <f>IF(OR(C30="",D30=""),"",IF(D30&gt;C30,(D30-C30)*1440,""))</f>
        <v/>
      </c>
      <c r="O30" s="30">
        <f>IF(A30="","",IF(OR(B30="",C30="",D30="",E30="",F30="",G30="",H30="",I30="",J30="",K30="",L30=""),"Conferir dados",IF(D30&lt;=C30,"Conferir horário",IF(OR(J30='Parâmetros'!$A$16,J30='Parâmetros'!$A$15),"",IF('Parâmetros'!$B$7="","Conferir parâmetros",IF(L30&gt;'Parâmetros'!$B$7,"Conferir deslocamento",IF(COUNTIFS($B$5:$B$124,B30,$I$5:$I$124,I30,$C$5:$C$124,"&lt;"&amp;D30,$D$5:$D$124,"&gt;"&amp;C30,$J$5:$J$124,"&lt;&gt;"&amp;'Parâmetros'!$A$16)&gt;1,"Conferir sobreposição","")))))))</f>
        <v/>
      </c>
    </row>
    <row r="31" ht="34" customHeight="1">
      <c r="A31" s="19" t="n"/>
      <c r="B31" s="39" t="n"/>
      <c r="C31" s="40" t="n"/>
      <c r="D31" s="40" t="n"/>
      <c r="E31" s="22" t="n"/>
      <c r="F31" s="22" t="n"/>
      <c r="G31" s="23" t="n"/>
      <c r="H31" s="19" t="n"/>
      <c r="I31" s="19" t="n"/>
      <c r="J31" s="19" t="n"/>
      <c r="K31" s="41" t="n"/>
      <c r="L31" s="25" t="n"/>
      <c r="M31" s="26">
        <f>IF(OR(B31="",C31="",L31=""),"",B31+C31-(L31/1440))</f>
        <v/>
      </c>
      <c r="N31" s="13">
        <f>IF(OR(C31="",D31=""),"",IF(D31&gt;C31,(D31-C31)*1440,""))</f>
        <v/>
      </c>
      <c r="O31" s="27">
        <f>IF(A31="","",IF(OR(B31="",C31="",D31="",E31="",F31="",G31="",H31="",I31="",J31="",K31="",L31=""),"Conferir dados",IF(D31&lt;=C31,"Conferir horário",IF(OR(J31='Parâmetros'!$A$16,J31='Parâmetros'!$A$15),"",IF('Parâmetros'!$B$7="","Conferir parâmetros",IF(L31&gt;'Parâmetros'!$B$7,"Conferir deslocamento",IF(COUNTIFS($B$5:$B$124,B31,$I$5:$I$124,I31,$C$5:$C$124,"&lt;"&amp;D31,$D$5:$D$124,"&gt;"&amp;C31,$J$5:$J$124,"&lt;&gt;"&amp;'Parâmetros'!$A$16)&gt;1,"Conferir sobreposição","")))))))</f>
        <v/>
      </c>
    </row>
    <row r="32" ht="34" customHeight="1">
      <c r="A32" s="19" t="n"/>
      <c r="B32" s="39" t="n"/>
      <c r="C32" s="40" t="n"/>
      <c r="D32" s="40" t="n"/>
      <c r="E32" s="22" t="n"/>
      <c r="F32" s="22" t="n"/>
      <c r="G32" s="23" t="n"/>
      <c r="H32" s="19" t="n"/>
      <c r="I32" s="19" t="n"/>
      <c r="J32" s="19" t="n"/>
      <c r="K32" s="41" t="n"/>
      <c r="L32" s="25" t="n"/>
      <c r="M32" s="28">
        <f>IF(OR(B32="",C32="",L32=""),"",B32+C32-(L32/1440))</f>
        <v/>
      </c>
      <c r="N32" s="29">
        <f>IF(OR(C32="",D32=""),"",IF(D32&gt;C32,(D32-C32)*1440,""))</f>
        <v/>
      </c>
      <c r="O32" s="30">
        <f>IF(A32="","",IF(OR(B32="",C32="",D32="",E32="",F32="",G32="",H32="",I32="",J32="",K32="",L32=""),"Conferir dados",IF(D32&lt;=C32,"Conferir horário",IF(OR(J32='Parâmetros'!$A$16,J32='Parâmetros'!$A$15),"",IF('Parâmetros'!$B$7="","Conferir parâmetros",IF(L32&gt;'Parâmetros'!$B$7,"Conferir deslocamento",IF(COUNTIFS($B$5:$B$124,B32,$I$5:$I$124,I32,$C$5:$C$124,"&lt;"&amp;D32,$D$5:$D$124,"&gt;"&amp;C32,$J$5:$J$124,"&lt;&gt;"&amp;'Parâmetros'!$A$16)&gt;1,"Conferir sobreposição","")))))))</f>
        <v/>
      </c>
    </row>
    <row r="33" ht="34" customHeight="1">
      <c r="A33" s="19" t="n"/>
      <c r="B33" s="39" t="n"/>
      <c r="C33" s="40" t="n"/>
      <c r="D33" s="40" t="n"/>
      <c r="E33" s="22" t="n"/>
      <c r="F33" s="22" t="n"/>
      <c r="G33" s="23" t="n"/>
      <c r="H33" s="19" t="n"/>
      <c r="I33" s="19" t="n"/>
      <c r="J33" s="19" t="n"/>
      <c r="K33" s="41" t="n"/>
      <c r="L33" s="25" t="n"/>
      <c r="M33" s="26">
        <f>IF(OR(B33="",C33="",L33=""),"",B33+C33-(L33/1440))</f>
        <v/>
      </c>
      <c r="N33" s="13">
        <f>IF(OR(C33="",D33=""),"",IF(D33&gt;C33,(D33-C33)*1440,""))</f>
        <v/>
      </c>
      <c r="O33" s="27">
        <f>IF(A33="","",IF(OR(B33="",C33="",D33="",E33="",F33="",G33="",H33="",I33="",J33="",K33="",L33=""),"Conferir dados",IF(D33&lt;=C33,"Conferir horário",IF(OR(J33='Parâmetros'!$A$16,J33='Parâmetros'!$A$15),"",IF('Parâmetros'!$B$7="","Conferir parâmetros",IF(L33&gt;'Parâmetros'!$B$7,"Conferir deslocamento",IF(COUNTIFS($B$5:$B$124,B33,$I$5:$I$124,I33,$C$5:$C$124,"&lt;"&amp;D33,$D$5:$D$124,"&gt;"&amp;C33,$J$5:$J$124,"&lt;&gt;"&amp;'Parâmetros'!$A$16)&gt;1,"Conferir sobreposição","")))))))</f>
        <v/>
      </c>
    </row>
    <row r="34" ht="34" customHeight="1">
      <c r="A34" s="19" t="n"/>
      <c r="B34" s="39" t="n"/>
      <c r="C34" s="40" t="n"/>
      <c r="D34" s="40" t="n"/>
      <c r="E34" s="22" t="n"/>
      <c r="F34" s="22" t="n"/>
      <c r="G34" s="23" t="n"/>
      <c r="H34" s="19" t="n"/>
      <c r="I34" s="19" t="n"/>
      <c r="J34" s="19" t="n"/>
      <c r="K34" s="41" t="n"/>
      <c r="L34" s="25" t="n"/>
      <c r="M34" s="28">
        <f>IF(OR(B34="",C34="",L34=""),"",B34+C34-(L34/1440))</f>
        <v/>
      </c>
      <c r="N34" s="29">
        <f>IF(OR(C34="",D34=""),"",IF(D34&gt;C34,(D34-C34)*1440,""))</f>
        <v/>
      </c>
      <c r="O34" s="30">
        <f>IF(A34="","",IF(OR(B34="",C34="",D34="",E34="",F34="",G34="",H34="",I34="",J34="",K34="",L34=""),"Conferir dados",IF(D34&lt;=C34,"Conferir horário",IF(OR(J34='Parâmetros'!$A$16,J34='Parâmetros'!$A$15),"",IF('Parâmetros'!$B$7="","Conferir parâmetros",IF(L34&gt;'Parâmetros'!$B$7,"Conferir deslocamento",IF(COUNTIFS($B$5:$B$124,B34,$I$5:$I$124,I34,$C$5:$C$124,"&lt;"&amp;D34,$D$5:$D$124,"&gt;"&amp;C34,$J$5:$J$124,"&lt;&gt;"&amp;'Parâmetros'!$A$16)&gt;1,"Conferir sobreposição","")))))))</f>
        <v/>
      </c>
    </row>
    <row r="35" ht="34" customHeight="1">
      <c r="A35" s="19" t="n"/>
      <c r="B35" s="39" t="n"/>
      <c r="C35" s="40" t="n"/>
      <c r="D35" s="40" t="n"/>
      <c r="E35" s="22" t="n"/>
      <c r="F35" s="22" t="n"/>
      <c r="G35" s="23" t="n"/>
      <c r="H35" s="19" t="n"/>
      <c r="I35" s="19" t="n"/>
      <c r="J35" s="19" t="n"/>
      <c r="K35" s="41" t="n"/>
      <c r="L35" s="25" t="n"/>
      <c r="M35" s="26">
        <f>IF(OR(B35="",C35="",L35=""),"",B35+C35-(L35/1440))</f>
        <v/>
      </c>
      <c r="N35" s="13">
        <f>IF(OR(C35="",D35=""),"",IF(D35&gt;C35,(D35-C35)*1440,""))</f>
        <v/>
      </c>
      <c r="O35" s="27">
        <f>IF(A35="","",IF(OR(B35="",C35="",D35="",E35="",F35="",G35="",H35="",I35="",J35="",K35="",L35=""),"Conferir dados",IF(D35&lt;=C35,"Conferir horário",IF(OR(J35='Parâmetros'!$A$16,J35='Parâmetros'!$A$15),"",IF('Parâmetros'!$B$7="","Conferir parâmetros",IF(L35&gt;'Parâmetros'!$B$7,"Conferir deslocamento",IF(COUNTIFS($B$5:$B$124,B35,$I$5:$I$124,I35,$C$5:$C$124,"&lt;"&amp;D35,$D$5:$D$124,"&gt;"&amp;C35,$J$5:$J$124,"&lt;&gt;"&amp;'Parâmetros'!$A$16)&gt;1,"Conferir sobreposição","")))))))</f>
        <v/>
      </c>
    </row>
    <row r="36" ht="34" customHeight="1">
      <c r="A36" s="19" t="n"/>
      <c r="B36" s="39" t="n"/>
      <c r="C36" s="40" t="n"/>
      <c r="D36" s="40" t="n"/>
      <c r="E36" s="22" t="n"/>
      <c r="F36" s="22" t="n"/>
      <c r="G36" s="23" t="n"/>
      <c r="H36" s="19" t="n"/>
      <c r="I36" s="19" t="n"/>
      <c r="J36" s="19" t="n"/>
      <c r="K36" s="41" t="n"/>
      <c r="L36" s="25" t="n"/>
      <c r="M36" s="28">
        <f>IF(OR(B36="",C36="",L36=""),"",B36+C36-(L36/1440))</f>
        <v/>
      </c>
      <c r="N36" s="29">
        <f>IF(OR(C36="",D36=""),"",IF(D36&gt;C36,(D36-C36)*1440,""))</f>
        <v/>
      </c>
      <c r="O36" s="30">
        <f>IF(A36="","",IF(OR(B36="",C36="",D36="",E36="",F36="",G36="",H36="",I36="",J36="",K36="",L36=""),"Conferir dados",IF(D36&lt;=C36,"Conferir horário",IF(OR(J36='Parâmetros'!$A$16,J36='Parâmetros'!$A$15),"",IF('Parâmetros'!$B$7="","Conferir parâmetros",IF(L36&gt;'Parâmetros'!$B$7,"Conferir deslocamento",IF(COUNTIFS($B$5:$B$124,B36,$I$5:$I$124,I36,$C$5:$C$124,"&lt;"&amp;D36,$D$5:$D$124,"&gt;"&amp;C36,$J$5:$J$124,"&lt;&gt;"&amp;'Parâmetros'!$A$16)&gt;1,"Conferir sobreposição","")))))))</f>
        <v/>
      </c>
    </row>
    <row r="37" ht="34" customHeight="1">
      <c r="A37" s="19" t="n"/>
      <c r="B37" s="39" t="n"/>
      <c r="C37" s="40" t="n"/>
      <c r="D37" s="40" t="n"/>
      <c r="E37" s="22" t="n"/>
      <c r="F37" s="22" t="n"/>
      <c r="G37" s="23" t="n"/>
      <c r="H37" s="19" t="n"/>
      <c r="I37" s="19" t="n"/>
      <c r="J37" s="19" t="n"/>
      <c r="K37" s="41" t="n"/>
      <c r="L37" s="25" t="n"/>
      <c r="M37" s="26">
        <f>IF(OR(B37="",C37="",L37=""),"",B37+C37-(L37/1440))</f>
        <v/>
      </c>
      <c r="N37" s="13">
        <f>IF(OR(C37="",D37=""),"",IF(D37&gt;C37,(D37-C37)*1440,""))</f>
        <v/>
      </c>
      <c r="O37" s="27">
        <f>IF(A37="","",IF(OR(B37="",C37="",D37="",E37="",F37="",G37="",H37="",I37="",J37="",K37="",L37=""),"Conferir dados",IF(D37&lt;=C37,"Conferir horário",IF(OR(J37='Parâmetros'!$A$16,J37='Parâmetros'!$A$15),"",IF('Parâmetros'!$B$7="","Conferir parâmetros",IF(L37&gt;'Parâmetros'!$B$7,"Conferir deslocamento",IF(COUNTIFS($B$5:$B$124,B37,$I$5:$I$124,I37,$C$5:$C$124,"&lt;"&amp;D37,$D$5:$D$124,"&gt;"&amp;C37,$J$5:$J$124,"&lt;&gt;"&amp;'Parâmetros'!$A$16)&gt;1,"Conferir sobreposição","")))))))</f>
        <v/>
      </c>
    </row>
    <row r="38" ht="34" customHeight="1">
      <c r="A38" s="19" t="n"/>
      <c r="B38" s="39" t="n"/>
      <c r="C38" s="40" t="n"/>
      <c r="D38" s="40" t="n"/>
      <c r="E38" s="22" t="n"/>
      <c r="F38" s="22" t="n"/>
      <c r="G38" s="23" t="n"/>
      <c r="H38" s="19" t="n"/>
      <c r="I38" s="19" t="n"/>
      <c r="J38" s="19" t="n"/>
      <c r="K38" s="41" t="n"/>
      <c r="L38" s="25" t="n"/>
      <c r="M38" s="28">
        <f>IF(OR(B38="",C38="",L38=""),"",B38+C38-(L38/1440))</f>
        <v/>
      </c>
      <c r="N38" s="29">
        <f>IF(OR(C38="",D38=""),"",IF(D38&gt;C38,(D38-C38)*1440,""))</f>
        <v/>
      </c>
      <c r="O38" s="30">
        <f>IF(A38="","",IF(OR(B38="",C38="",D38="",E38="",F38="",G38="",H38="",I38="",J38="",K38="",L38=""),"Conferir dados",IF(D38&lt;=C38,"Conferir horário",IF(OR(J38='Parâmetros'!$A$16,J38='Parâmetros'!$A$15),"",IF('Parâmetros'!$B$7="","Conferir parâmetros",IF(L38&gt;'Parâmetros'!$B$7,"Conferir deslocamento",IF(COUNTIFS($B$5:$B$124,B38,$I$5:$I$124,I38,$C$5:$C$124,"&lt;"&amp;D38,$D$5:$D$124,"&gt;"&amp;C38,$J$5:$J$124,"&lt;&gt;"&amp;'Parâmetros'!$A$16)&gt;1,"Conferir sobreposição","")))))))</f>
        <v/>
      </c>
    </row>
    <row r="39" ht="34" customHeight="1">
      <c r="A39" s="19" t="n"/>
      <c r="B39" s="39" t="n"/>
      <c r="C39" s="40" t="n"/>
      <c r="D39" s="40" t="n"/>
      <c r="E39" s="22" t="n"/>
      <c r="F39" s="22" t="n"/>
      <c r="G39" s="23" t="n"/>
      <c r="H39" s="19" t="n"/>
      <c r="I39" s="19" t="n"/>
      <c r="J39" s="19" t="n"/>
      <c r="K39" s="41" t="n"/>
      <c r="L39" s="25" t="n"/>
      <c r="M39" s="26">
        <f>IF(OR(B39="",C39="",L39=""),"",B39+C39-(L39/1440))</f>
        <v/>
      </c>
      <c r="N39" s="13">
        <f>IF(OR(C39="",D39=""),"",IF(D39&gt;C39,(D39-C39)*1440,""))</f>
        <v/>
      </c>
      <c r="O39" s="27">
        <f>IF(A39="","",IF(OR(B39="",C39="",D39="",E39="",F39="",G39="",H39="",I39="",J39="",K39="",L39=""),"Conferir dados",IF(D39&lt;=C39,"Conferir horário",IF(OR(J39='Parâmetros'!$A$16,J39='Parâmetros'!$A$15),"",IF('Parâmetros'!$B$7="","Conferir parâmetros",IF(L39&gt;'Parâmetros'!$B$7,"Conferir deslocamento",IF(COUNTIFS($B$5:$B$124,B39,$I$5:$I$124,I39,$C$5:$C$124,"&lt;"&amp;D39,$D$5:$D$124,"&gt;"&amp;C39,$J$5:$J$124,"&lt;&gt;"&amp;'Parâmetros'!$A$16)&gt;1,"Conferir sobreposição","")))))))</f>
        <v/>
      </c>
    </row>
    <row r="40" ht="34" customHeight="1">
      <c r="A40" s="19" t="n"/>
      <c r="B40" s="39" t="n"/>
      <c r="C40" s="40" t="n"/>
      <c r="D40" s="40" t="n"/>
      <c r="E40" s="22" t="n"/>
      <c r="F40" s="22" t="n"/>
      <c r="G40" s="23" t="n"/>
      <c r="H40" s="19" t="n"/>
      <c r="I40" s="19" t="n"/>
      <c r="J40" s="19" t="n"/>
      <c r="K40" s="41" t="n"/>
      <c r="L40" s="25" t="n"/>
      <c r="M40" s="28">
        <f>IF(OR(B40="",C40="",L40=""),"",B40+C40-(L40/1440))</f>
        <v/>
      </c>
      <c r="N40" s="29">
        <f>IF(OR(C40="",D40=""),"",IF(D40&gt;C40,(D40-C40)*1440,""))</f>
        <v/>
      </c>
      <c r="O40" s="30">
        <f>IF(A40="","",IF(OR(B40="",C40="",D40="",E40="",F40="",G40="",H40="",I40="",J40="",K40="",L40=""),"Conferir dados",IF(D40&lt;=C40,"Conferir horário",IF(OR(J40='Parâmetros'!$A$16,J40='Parâmetros'!$A$15),"",IF('Parâmetros'!$B$7="","Conferir parâmetros",IF(L40&gt;'Parâmetros'!$B$7,"Conferir deslocamento",IF(COUNTIFS($B$5:$B$124,B40,$I$5:$I$124,I40,$C$5:$C$124,"&lt;"&amp;D40,$D$5:$D$124,"&gt;"&amp;C40,$J$5:$J$124,"&lt;&gt;"&amp;'Parâmetros'!$A$16)&gt;1,"Conferir sobreposição","")))))))</f>
        <v/>
      </c>
    </row>
    <row r="41" ht="34" customHeight="1">
      <c r="A41" s="19" t="n"/>
      <c r="B41" s="39" t="n"/>
      <c r="C41" s="40" t="n"/>
      <c r="D41" s="40" t="n"/>
      <c r="E41" s="22" t="n"/>
      <c r="F41" s="22" t="n"/>
      <c r="G41" s="23" t="n"/>
      <c r="H41" s="19" t="n"/>
      <c r="I41" s="19" t="n"/>
      <c r="J41" s="19" t="n"/>
      <c r="K41" s="41" t="n"/>
      <c r="L41" s="25" t="n"/>
      <c r="M41" s="26">
        <f>IF(OR(B41="",C41="",L41=""),"",B41+C41-(L41/1440))</f>
        <v/>
      </c>
      <c r="N41" s="13">
        <f>IF(OR(C41="",D41=""),"",IF(D41&gt;C41,(D41-C41)*1440,""))</f>
        <v/>
      </c>
      <c r="O41" s="27">
        <f>IF(A41="","",IF(OR(B41="",C41="",D41="",E41="",F41="",G41="",H41="",I41="",J41="",K41="",L41=""),"Conferir dados",IF(D41&lt;=C41,"Conferir horário",IF(OR(J41='Parâmetros'!$A$16,J41='Parâmetros'!$A$15),"",IF('Parâmetros'!$B$7="","Conferir parâmetros",IF(L41&gt;'Parâmetros'!$B$7,"Conferir deslocamento",IF(COUNTIFS($B$5:$B$124,B41,$I$5:$I$124,I41,$C$5:$C$124,"&lt;"&amp;D41,$D$5:$D$124,"&gt;"&amp;C41,$J$5:$J$124,"&lt;&gt;"&amp;'Parâmetros'!$A$16)&gt;1,"Conferir sobreposição","")))))))</f>
        <v/>
      </c>
    </row>
    <row r="42" ht="34" customHeight="1">
      <c r="A42" s="19" t="n"/>
      <c r="B42" s="39" t="n"/>
      <c r="C42" s="40" t="n"/>
      <c r="D42" s="40" t="n"/>
      <c r="E42" s="22" t="n"/>
      <c r="F42" s="22" t="n"/>
      <c r="G42" s="23" t="n"/>
      <c r="H42" s="19" t="n"/>
      <c r="I42" s="19" t="n"/>
      <c r="J42" s="19" t="n"/>
      <c r="K42" s="41" t="n"/>
      <c r="L42" s="25" t="n"/>
      <c r="M42" s="28">
        <f>IF(OR(B42="",C42="",L42=""),"",B42+C42-(L42/1440))</f>
        <v/>
      </c>
      <c r="N42" s="29">
        <f>IF(OR(C42="",D42=""),"",IF(D42&gt;C42,(D42-C42)*1440,""))</f>
        <v/>
      </c>
      <c r="O42" s="30">
        <f>IF(A42="","",IF(OR(B42="",C42="",D42="",E42="",F42="",G42="",H42="",I42="",J42="",K42="",L42=""),"Conferir dados",IF(D42&lt;=C42,"Conferir horário",IF(OR(J42='Parâmetros'!$A$16,J42='Parâmetros'!$A$15),"",IF('Parâmetros'!$B$7="","Conferir parâmetros",IF(L42&gt;'Parâmetros'!$B$7,"Conferir deslocamento",IF(COUNTIFS($B$5:$B$124,B42,$I$5:$I$124,I42,$C$5:$C$124,"&lt;"&amp;D42,$D$5:$D$124,"&gt;"&amp;C42,$J$5:$J$124,"&lt;&gt;"&amp;'Parâmetros'!$A$16)&gt;1,"Conferir sobreposição","")))))))</f>
        <v/>
      </c>
    </row>
    <row r="43" ht="34" customHeight="1">
      <c r="A43" s="19" t="n"/>
      <c r="B43" s="39" t="n"/>
      <c r="C43" s="40" t="n"/>
      <c r="D43" s="40" t="n"/>
      <c r="E43" s="22" t="n"/>
      <c r="F43" s="22" t="n"/>
      <c r="G43" s="23" t="n"/>
      <c r="H43" s="19" t="n"/>
      <c r="I43" s="19" t="n"/>
      <c r="J43" s="19" t="n"/>
      <c r="K43" s="41" t="n"/>
      <c r="L43" s="25" t="n"/>
      <c r="M43" s="26">
        <f>IF(OR(B43="",C43="",L43=""),"",B43+C43-(L43/1440))</f>
        <v/>
      </c>
      <c r="N43" s="13">
        <f>IF(OR(C43="",D43=""),"",IF(D43&gt;C43,(D43-C43)*1440,""))</f>
        <v/>
      </c>
      <c r="O43" s="27">
        <f>IF(A43="","",IF(OR(B43="",C43="",D43="",E43="",F43="",G43="",H43="",I43="",J43="",K43="",L43=""),"Conferir dados",IF(D43&lt;=C43,"Conferir horário",IF(OR(J43='Parâmetros'!$A$16,J43='Parâmetros'!$A$15),"",IF('Parâmetros'!$B$7="","Conferir parâmetros",IF(L43&gt;'Parâmetros'!$B$7,"Conferir deslocamento",IF(COUNTIFS($B$5:$B$124,B43,$I$5:$I$124,I43,$C$5:$C$124,"&lt;"&amp;D43,$D$5:$D$124,"&gt;"&amp;C43,$J$5:$J$124,"&lt;&gt;"&amp;'Parâmetros'!$A$16)&gt;1,"Conferir sobreposição","")))))))</f>
        <v/>
      </c>
    </row>
    <row r="44" ht="34" customHeight="1">
      <c r="A44" s="19" t="n"/>
      <c r="B44" s="39" t="n"/>
      <c r="C44" s="40" t="n"/>
      <c r="D44" s="40" t="n"/>
      <c r="E44" s="22" t="n"/>
      <c r="F44" s="22" t="n"/>
      <c r="G44" s="23" t="n"/>
      <c r="H44" s="19" t="n"/>
      <c r="I44" s="19" t="n"/>
      <c r="J44" s="19" t="n"/>
      <c r="K44" s="41" t="n"/>
      <c r="L44" s="25" t="n"/>
      <c r="M44" s="28">
        <f>IF(OR(B44="",C44="",L44=""),"",B44+C44-(L44/1440))</f>
        <v/>
      </c>
      <c r="N44" s="29">
        <f>IF(OR(C44="",D44=""),"",IF(D44&gt;C44,(D44-C44)*1440,""))</f>
        <v/>
      </c>
      <c r="O44" s="30">
        <f>IF(A44="","",IF(OR(B44="",C44="",D44="",E44="",F44="",G44="",H44="",I44="",J44="",K44="",L44=""),"Conferir dados",IF(D44&lt;=C44,"Conferir horário",IF(OR(J44='Parâmetros'!$A$16,J44='Parâmetros'!$A$15),"",IF('Parâmetros'!$B$7="","Conferir parâmetros",IF(L44&gt;'Parâmetros'!$B$7,"Conferir deslocamento",IF(COUNTIFS($B$5:$B$124,B44,$I$5:$I$124,I44,$C$5:$C$124,"&lt;"&amp;D44,$D$5:$D$124,"&gt;"&amp;C44,$J$5:$J$124,"&lt;&gt;"&amp;'Parâmetros'!$A$16)&gt;1,"Conferir sobreposição","")))))))</f>
        <v/>
      </c>
    </row>
    <row r="45" ht="34" customHeight="1">
      <c r="A45" s="19" t="n"/>
      <c r="B45" s="39" t="n"/>
      <c r="C45" s="40" t="n"/>
      <c r="D45" s="40" t="n"/>
      <c r="E45" s="22" t="n"/>
      <c r="F45" s="22" t="n"/>
      <c r="G45" s="23" t="n"/>
      <c r="H45" s="19" t="n"/>
      <c r="I45" s="19" t="n"/>
      <c r="J45" s="19" t="n"/>
      <c r="K45" s="41" t="n"/>
      <c r="L45" s="25" t="n"/>
      <c r="M45" s="26">
        <f>IF(OR(B45="",C45="",L45=""),"",B45+C45-(L45/1440))</f>
        <v/>
      </c>
      <c r="N45" s="13">
        <f>IF(OR(C45="",D45=""),"",IF(D45&gt;C45,(D45-C45)*1440,""))</f>
        <v/>
      </c>
      <c r="O45" s="27">
        <f>IF(A45="","",IF(OR(B45="",C45="",D45="",E45="",F45="",G45="",H45="",I45="",J45="",K45="",L45=""),"Conferir dados",IF(D45&lt;=C45,"Conferir horário",IF(OR(J45='Parâmetros'!$A$16,J45='Parâmetros'!$A$15),"",IF('Parâmetros'!$B$7="","Conferir parâmetros",IF(L45&gt;'Parâmetros'!$B$7,"Conferir deslocamento",IF(COUNTIFS($B$5:$B$124,B45,$I$5:$I$124,I45,$C$5:$C$124,"&lt;"&amp;D45,$D$5:$D$124,"&gt;"&amp;C45,$J$5:$J$124,"&lt;&gt;"&amp;'Parâmetros'!$A$16)&gt;1,"Conferir sobreposição","")))))))</f>
        <v/>
      </c>
    </row>
    <row r="46" ht="34" customHeight="1">
      <c r="A46" s="19" t="n"/>
      <c r="B46" s="39" t="n"/>
      <c r="C46" s="40" t="n"/>
      <c r="D46" s="40" t="n"/>
      <c r="E46" s="22" t="n"/>
      <c r="F46" s="22" t="n"/>
      <c r="G46" s="23" t="n"/>
      <c r="H46" s="19" t="n"/>
      <c r="I46" s="19" t="n"/>
      <c r="J46" s="19" t="n"/>
      <c r="K46" s="41" t="n"/>
      <c r="L46" s="25" t="n"/>
      <c r="M46" s="28">
        <f>IF(OR(B46="",C46="",L46=""),"",B46+C46-(L46/1440))</f>
        <v/>
      </c>
      <c r="N46" s="29">
        <f>IF(OR(C46="",D46=""),"",IF(D46&gt;C46,(D46-C46)*1440,""))</f>
        <v/>
      </c>
      <c r="O46" s="30">
        <f>IF(A46="","",IF(OR(B46="",C46="",D46="",E46="",F46="",G46="",H46="",I46="",J46="",K46="",L46=""),"Conferir dados",IF(D46&lt;=C46,"Conferir horário",IF(OR(J46='Parâmetros'!$A$16,J46='Parâmetros'!$A$15),"",IF('Parâmetros'!$B$7="","Conferir parâmetros",IF(L46&gt;'Parâmetros'!$B$7,"Conferir deslocamento",IF(COUNTIFS($B$5:$B$124,B46,$I$5:$I$124,I46,$C$5:$C$124,"&lt;"&amp;D46,$D$5:$D$124,"&gt;"&amp;C46,$J$5:$J$124,"&lt;&gt;"&amp;'Parâmetros'!$A$16)&gt;1,"Conferir sobreposição","")))))))</f>
        <v/>
      </c>
    </row>
    <row r="47" ht="34" customHeight="1">
      <c r="A47" s="19" t="n"/>
      <c r="B47" s="39" t="n"/>
      <c r="C47" s="40" t="n"/>
      <c r="D47" s="40" t="n"/>
      <c r="E47" s="22" t="n"/>
      <c r="F47" s="22" t="n"/>
      <c r="G47" s="23" t="n"/>
      <c r="H47" s="19" t="n"/>
      <c r="I47" s="19" t="n"/>
      <c r="J47" s="19" t="n"/>
      <c r="K47" s="41" t="n"/>
      <c r="L47" s="25" t="n"/>
      <c r="M47" s="26">
        <f>IF(OR(B47="",C47="",L47=""),"",B47+C47-(L47/1440))</f>
        <v/>
      </c>
      <c r="N47" s="13">
        <f>IF(OR(C47="",D47=""),"",IF(D47&gt;C47,(D47-C47)*1440,""))</f>
        <v/>
      </c>
      <c r="O47" s="27">
        <f>IF(A47="","",IF(OR(B47="",C47="",D47="",E47="",F47="",G47="",H47="",I47="",J47="",K47="",L47=""),"Conferir dados",IF(D47&lt;=C47,"Conferir horário",IF(OR(J47='Parâmetros'!$A$16,J47='Parâmetros'!$A$15),"",IF('Parâmetros'!$B$7="","Conferir parâmetros",IF(L47&gt;'Parâmetros'!$B$7,"Conferir deslocamento",IF(COUNTIFS($B$5:$B$124,B47,$I$5:$I$124,I47,$C$5:$C$124,"&lt;"&amp;D47,$D$5:$D$124,"&gt;"&amp;C47,$J$5:$J$124,"&lt;&gt;"&amp;'Parâmetros'!$A$16)&gt;1,"Conferir sobreposição","")))))))</f>
        <v/>
      </c>
    </row>
    <row r="48" ht="34" customHeight="1">
      <c r="A48" s="19" t="n"/>
      <c r="B48" s="39" t="n"/>
      <c r="C48" s="40" t="n"/>
      <c r="D48" s="40" t="n"/>
      <c r="E48" s="22" t="n"/>
      <c r="F48" s="22" t="n"/>
      <c r="G48" s="23" t="n"/>
      <c r="H48" s="19" t="n"/>
      <c r="I48" s="19" t="n"/>
      <c r="J48" s="19" t="n"/>
      <c r="K48" s="41" t="n"/>
      <c r="L48" s="25" t="n"/>
      <c r="M48" s="28">
        <f>IF(OR(B48="",C48="",L48=""),"",B48+C48-(L48/1440))</f>
        <v/>
      </c>
      <c r="N48" s="29">
        <f>IF(OR(C48="",D48=""),"",IF(D48&gt;C48,(D48-C48)*1440,""))</f>
        <v/>
      </c>
      <c r="O48" s="30">
        <f>IF(A48="","",IF(OR(B48="",C48="",D48="",E48="",F48="",G48="",H48="",I48="",J48="",K48="",L48=""),"Conferir dados",IF(D48&lt;=C48,"Conferir horário",IF(OR(J48='Parâmetros'!$A$16,J48='Parâmetros'!$A$15),"",IF('Parâmetros'!$B$7="","Conferir parâmetros",IF(L48&gt;'Parâmetros'!$B$7,"Conferir deslocamento",IF(COUNTIFS($B$5:$B$124,B48,$I$5:$I$124,I48,$C$5:$C$124,"&lt;"&amp;D48,$D$5:$D$124,"&gt;"&amp;C48,$J$5:$J$124,"&lt;&gt;"&amp;'Parâmetros'!$A$16)&gt;1,"Conferir sobreposição","")))))))</f>
        <v/>
      </c>
    </row>
    <row r="49" ht="34" customHeight="1">
      <c r="A49" s="19" t="n"/>
      <c r="B49" s="39" t="n"/>
      <c r="C49" s="40" t="n"/>
      <c r="D49" s="40" t="n"/>
      <c r="E49" s="22" t="n"/>
      <c r="F49" s="22" t="n"/>
      <c r="G49" s="23" t="n"/>
      <c r="H49" s="19" t="n"/>
      <c r="I49" s="19" t="n"/>
      <c r="J49" s="19" t="n"/>
      <c r="K49" s="41" t="n"/>
      <c r="L49" s="25" t="n"/>
      <c r="M49" s="26">
        <f>IF(OR(B49="",C49="",L49=""),"",B49+C49-(L49/1440))</f>
        <v/>
      </c>
      <c r="N49" s="13">
        <f>IF(OR(C49="",D49=""),"",IF(D49&gt;C49,(D49-C49)*1440,""))</f>
        <v/>
      </c>
      <c r="O49" s="27">
        <f>IF(A49="","",IF(OR(B49="",C49="",D49="",E49="",F49="",G49="",H49="",I49="",J49="",K49="",L49=""),"Conferir dados",IF(D49&lt;=C49,"Conferir horário",IF(OR(J49='Parâmetros'!$A$16,J49='Parâmetros'!$A$15),"",IF('Parâmetros'!$B$7="","Conferir parâmetros",IF(L49&gt;'Parâmetros'!$B$7,"Conferir deslocamento",IF(COUNTIFS($B$5:$B$124,B49,$I$5:$I$124,I49,$C$5:$C$124,"&lt;"&amp;D49,$D$5:$D$124,"&gt;"&amp;C49,$J$5:$J$124,"&lt;&gt;"&amp;'Parâmetros'!$A$16)&gt;1,"Conferir sobreposição","")))))))</f>
        <v/>
      </c>
    </row>
    <row r="50" ht="34" customHeight="1">
      <c r="A50" s="19" t="n"/>
      <c r="B50" s="39" t="n"/>
      <c r="C50" s="40" t="n"/>
      <c r="D50" s="40" t="n"/>
      <c r="E50" s="22" t="n"/>
      <c r="F50" s="22" t="n"/>
      <c r="G50" s="23" t="n"/>
      <c r="H50" s="19" t="n"/>
      <c r="I50" s="19" t="n"/>
      <c r="J50" s="19" t="n"/>
      <c r="K50" s="41" t="n"/>
      <c r="L50" s="25" t="n"/>
      <c r="M50" s="28">
        <f>IF(OR(B50="",C50="",L50=""),"",B50+C50-(L50/1440))</f>
        <v/>
      </c>
      <c r="N50" s="29">
        <f>IF(OR(C50="",D50=""),"",IF(D50&gt;C50,(D50-C50)*1440,""))</f>
        <v/>
      </c>
      <c r="O50" s="30">
        <f>IF(A50="","",IF(OR(B50="",C50="",D50="",E50="",F50="",G50="",H50="",I50="",J50="",K50="",L50=""),"Conferir dados",IF(D50&lt;=C50,"Conferir horário",IF(OR(J50='Parâmetros'!$A$16,J50='Parâmetros'!$A$15),"",IF('Parâmetros'!$B$7="","Conferir parâmetros",IF(L50&gt;'Parâmetros'!$B$7,"Conferir deslocamento",IF(COUNTIFS($B$5:$B$124,B50,$I$5:$I$124,I50,$C$5:$C$124,"&lt;"&amp;D50,$D$5:$D$124,"&gt;"&amp;C50,$J$5:$J$124,"&lt;&gt;"&amp;'Parâmetros'!$A$16)&gt;1,"Conferir sobreposição","")))))))</f>
        <v/>
      </c>
    </row>
    <row r="51" ht="34" customHeight="1">
      <c r="A51" s="19" t="n"/>
      <c r="B51" s="39" t="n"/>
      <c r="C51" s="40" t="n"/>
      <c r="D51" s="40" t="n"/>
      <c r="E51" s="22" t="n"/>
      <c r="F51" s="22" t="n"/>
      <c r="G51" s="23" t="n"/>
      <c r="H51" s="19" t="n"/>
      <c r="I51" s="19" t="n"/>
      <c r="J51" s="19" t="n"/>
      <c r="K51" s="41" t="n"/>
      <c r="L51" s="25" t="n"/>
      <c r="M51" s="26">
        <f>IF(OR(B51="",C51="",L51=""),"",B51+C51-(L51/1440))</f>
        <v/>
      </c>
      <c r="N51" s="13">
        <f>IF(OR(C51="",D51=""),"",IF(D51&gt;C51,(D51-C51)*1440,""))</f>
        <v/>
      </c>
      <c r="O51" s="27">
        <f>IF(A51="","",IF(OR(B51="",C51="",D51="",E51="",F51="",G51="",H51="",I51="",J51="",K51="",L51=""),"Conferir dados",IF(D51&lt;=C51,"Conferir horário",IF(OR(J51='Parâmetros'!$A$16,J51='Parâmetros'!$A$15),"",IF('Parâmetros'!$B$7="","Conferir parâmetros",IF(L51&gt;'Parâmetros'!$B$7,"Conferir deslocamento",IF(COUNTIFS($B$5:$B$124,B51,$I$5:$I$124,I51,$C$5:$C$124,"&lt;"&amp;D51,$D$5:$D$124,"&gt;"&amp;C51,$J$5:$J$124,"&lt;&gt;"&amp;'Parâmetros'!$A$16)&gt;1,"Conferir sobreposição","")))))))</f>
        <v/>
      </c>
    </row>
    <row r="52" ht="34" customHeight="1">
      <c r="A52" s="19" t="n"/>
      <c r="B52" s="39" t="n"/>
      <c r="C52" s="40" t="n"/>
      <c r="D52" s="40" t="n"/>
      <c r="E52" s="22" t="n"/>
      <c r="F52" s="22" t="n"/>
      <c r="G52" s="23" t="n"/>
      <c r="H52" s="19" t="n"/>
      <c r="I52" s="19" t="n"/>
      <c r="J52" s="19" t="n"/>
      <c r="K52" s="41" t="n"/>
      <c r="L52" s="25" t="n"/>
      <c r="M52" s="28">
        <f>IF(OR(B52="",C52="",L52=""),"",B52+C52-(L52/1440))</f>
        <v/>
      </c>
      <c r="N52" s="29">
        <f>IF(OR(C52="",D52=""),"",IF(D52&gt;C52,(D52-C52)*1440,""))</f>
        <v/>
      </c>
      <c r="O52" s="30">
        <f>IF(A52="","",IF(OR(B52="",C52="",D52="",E52="",F52="",G52="",H52="",I52="",J52="",K52="",L52=""),"Conferir dados",IF(D52&lt;=C52,"Conferir horário",IF(OR(J52='Parâmetros'!$A$16,J52='Parâmetros'!$A$15),"",IF('Parâmetros'!$B$7="","Conferir parâmetros",IF(L52&gt;'Parâmetros'!$B$7,"Conferir deslocamento",IF(COUNTIFS($B$5:$B$124,B52,$I$5:$I$124,I52,$C$5:$C$124,"&lt;"&amp;D52,$D$5:$D$124,"&gt;"&amp;C52,$J$5:$J$124,"&lt;&gt;"&amp;'Parâmetros'!$A$16)&gt;1,"Conferir sobreposição","")))))))</f>
        <v/>
      </c>
    </row>
    <row r="53" ht="34" customHeight="1">
      <c r="A53" s="19" t="n"/>
      <c r="B53" s="39" t="n"/>
      <c r="C53" s="40" t="n"/>
      <c r="D53" s="40" t="n"/>
      <c r="E53" s="22" t="n"/>
      <c r="F53" s="22" t="n"/>
      <c r="G53" s="23" t="n"/>
      <c r="H53" s="19" t="n"/>
      <c r="I53" s="19" t="n"/>
      <c r="J53" s="19" t="n"/>
      <c r="K53" s="41" t="n"/>
      <c r="L53" s="25" t="n"/>
      <c r="M53" s="26">
        <f>IF(OR(B53="",C53="",L53=""),"",B53+C53-(L53/1440))</f>
        <v/>
      </c>
      <c r="N53" s="13">
        <f>IF(OR(C53="",D53=""),"",IF(D53&gt;C53,(D53-C53)*1440,""))</f>
        <v/>
      </c>
      <c r="O53" s="27">
        <f>IF(A53="","",IF(OR(B53="",C53="",D53="",E53="",F53="",G53="",H53="",I53="",J53="",K53="",L53=""),"Conferir dados",IF(D53&lt;=C53,"Conferir horário",IF(OR(J53='Parâmetros'!$A$16,J53='Parâmetros'!$A$15),"",IF('Parâmetros'!$B$7="","Conferir parâmetros",IF(L53&gt;'Parâmetros'!$B$7,"Conferir deslocamento",IF(COUNTIFS($B$5:$B$124,B53,$I$5:$I$124,I53,$C$5:$C$124,"&lt;"&amp;D53,$D$5:$D$124,"&gt;"&amp;C53,$J$5:$J$124,"&lt;&gt;"&amp;'Parâmetros'!$A$16)&gt;1,"Conferir sobreposição","")))))))</f>
        <v/>
      </c>
    </row>
    <row r="54" ht="34" customHeight="1">
      <c r="A54" s="19" t="n"/>
      <c r="B54" s="39" t="n"/>
      <c r="C54" s="40" t="n"/>
      <c r="D54" s="40" t="n"/>
      <c r="E54" s="22" t="n"/>
      <c r="F54" s="22" t="n"/>
      <c r="G54" s="23" t="n"/>
      <c r="H54" s="19" t="n"/>
      <c r="I54" s="19" t="n"/>
      <c r="J54" s="19" t="n"/>
      <c r="K54" s="41" t="n"/>
      <c r="L54" s="25" t="n"/>
      <c r="M54" s="28">
        <f>IF(OR(B54="",C54="",L54=""),"",B54+C54-(L54/1440))</f>
        <v/>
      </c>
      <c r="N54" s="29">
        <f>IF(OR(C54="",D54=""),"",IF(D54&gt;C54,(D54-C54)*1440,""))</f>
        <v/>
      </c>
      <c r="O54" s="30">
        <f>IF(A54="","",IF(OR(B54="",C54="",D54="",E54="",F54="",G54="",H54="",I54="",J54="",K54="",L54=""),"Conferir dados",IF(D54&lt;=C54,"Conferir horário",IF(OR(J54='Parâmetros'!$A$16,J54='Parâmetros'!$A$15),"",IF('Parâmetros'!$B$7="","Conferir parâmetros",IF(L54&gt;'Parâmetros'!$B$7,"Conferir deslocamento",IF(COUNTIFS($B$5:$B$124,B54,$I$5:$I$124,I54,$C$5:$C$124,"&lt;"&amp;D54,$D$5:$D$124,"&gt;"&amp;C54,$J$5:$J$124,"&lt;&gt;"&amp;'Parâmetros'!$A$16)&gt;1,"Conferir sobreposição","")))))))</f>
        <v/>
      </c>
    </row>
    <row r="55" ht="34" customHeight="1">
      <c r="A55" s="19" t="n"/>
      <c r="B55" s="39" t="n"/>
      <c r="C55" s="40" t="n"/>
      <c r="D55" s="40" t="n"/>
      <c r="E55" s="22" t="n"/>
      <c r="F55" s="22" t="n"/>
      <c r="G55" s="23" t="n"/>
      <c r="H55" s="19" t="n"/>
      <c r="I55" s="19" t="n"/>
      <c r="J55" s="19" t="n"/>
      <c r="K55" s="41" t="n"/>
      <c r="L55" s="25" t="n"/>
      <c r="M55" s="26">
        <f>IF(OR(B55="",C55="",L55=""),"",B55+C55-(L55/1440))</f>
        <v/>
      </c>
      <c r="N55" s="13">
        <f>IF(OR(C55="",D55=""),"",IF(D55&gt;C55,(D55-C55)*1440,""))</f>
        <v/>
      </c>
      <c r="O55" s="27">
        <f>IF(A55="","",IF(OR(B55="",C55="",D55="",E55="",F55="",G55="",H55="",I55="",J55="",K55="",L55=""),"Conferir dados",IF(D55&lt;=C55,"Conferir horário",IF(OR(J55='Parâmetros'!$A$16,J55='Parâmetros'!$A$15),"",IF('Parâmetros'!$B$7="","Conferir parâmetros",IF(L55&gt;'Parâmetros'!$B$7,"Conferir deslocamento",IF(COUNTIFS($B$5:$B$124,B55,$I$5:$I$124,I55,$C$5:$C$124,"&lt;"&amp;D55,$D$5:$D$124,"&gt;"&amp;C55,$J$5:$J$124,"&lt;&gt;"&amp;'Parâmetros'!$A$16)&gt;1,"Conferir sobreposição","")))))))</f>
        <v/>
      </c>
    </row>
    <row r="56" ht="34" customHeight="1">
      <c r="A56" s="19" t="n"/>
      <c r="B56" s="39" t="n"/>
      <c r="C56" s="40" t="n"/>
      <c r="D56" s="40" t="n"/>
      <c r="E56" s="22" t="n"/>
      <c r="F56" s="22" t="n"/>
      <c r="G56" s="23" t="n"/>
      <c r="H56" s="19" t="n"/>
      <c r="I56" s="19" t="n"/>
      <c r="J56" s="19" t="n"/>
      <c r="K56" s="41" t="n"/>
      <c r="L56" s="25" t="n"/>
      <c r="M56" s="28">
        <f>IF(OR(B56="",C56="",L56=""),"",B56+C56-(L56/1440))</f>
        <v/>
      </c>
      <c r="N56" s="29">
        <f>IF(OR(C56="",D56=""),"",IF(D56&gt;C56,(D56-C56)*1440,""))</f>
        <v/>
      </c>
      <c r="O56" s="30">
        <f>IF(A56="","",IF(OR(B56="",C56="",D56="",E56="",F56="",G56="",H56="",I56="",J56="",K56="",L56=""),"Conferir dados",IF(D56&lt;=C56,"Conferir horário",IF(OR(J56='Parâmetros'!$A$16,J56='Parâmetros'!$A$15),"",IF('Parâmetros'!$B$7="","Conferir parâmetros",IF(L56&gt;'Parâmetros'!$B$7,"Conferir deslocamento",IF(COUNTIFS($B$5:$B$124,B56,$I$5:$I$124,I56,$C$5:$C$124,"&lt;"&amp;D56,$D$5:$D$124,"&gt;"&amp;C56,$J$5:$J$124,"&lt;&gt;"&amp;'Parâmetros'!$A$16)&gt;1,"Conferir sobreposição","")))))))</f>
        <v/>
      </c>
    </row>
    <row r="57" ht="34" customHeight="1">
      <c r="A57" s="19" t="n"/>
      <c r="B57" s="39" t="n"/>
      <c r="C57" s="40" t="n"/>
      <c r="D57" s="40" t="n"/>
      <c r="E57" s="22" t="n"/>
      <c r="F57" s="22" t="n"/>
      <c r="G57" s="23" t="n"/>
      <c r="H57" s="19" t="n"/>
      <c r="I57" s="19" t="n"/>
      <c r="J57" s="19" t="n"/>
      <c r="K57" s="41" t="n"/>
      <c r="L57" s="25" t="n"/>
      <c r="M57" s="26">
        <f>IF(OR(B57="",C57="",L57=""),"",B57+C57-(L57/1440))</f>
        <v/>
      </c>
      <c r="N57" s="13">
        <f>IF(OR(C57="",D57=""),"",IF(D57&gt;C57,(D57-C57)*1440,""))</f>
        <v/>
      </c>
      <c r="O57" s="27">
        <f>IF(A57="","",IF(OR(B57="",C57="",D57="",E57="",F57="",G57="",H57="",I57="",J57="",K57="",L57=""),"Conferir dados",IF(D57&lt;=C57,"Conferir horário",IF(OR(J57='Parâmetros'!$A$16,J57='Parâmetros'!$A$15),"",IF('Parâmetros'!$B$7="","Conferir parâmetros",IF(L57&gt;'Parâmetros'!$B$7,"Conferir deslocamento",IF(COUNTIFS($B$5:$B$124,B57,$I$5:$I$124,I57,$C$5:$C$124,"&lt;"&amp;D57,$D$5:$D$124,"&gt;"&amp;C57,$J$5:$J$124,"&lt;&gt;"&amp;'Parâmetros'!$A$16)&gt;1,"Conferir sobreposição","")))))))</f>
        <v/>
      </c>
    </row>
    <row r="58" ht="34" customHeight="1">
      <c r="A58" s="19" t="n"/>
      <c r="B58" s="39" t="n"/>
      <c r="C58" s="40" t="n"/>
      <c r="D58" s="40" t="n"/>
      <c r="E58" s="22" t="n"/>
      <c r="F58" s="22" t="n"/>
      <c r="G58" s="23" t="n"/>
      <c r="H58" s="19" t="n"/>
      <c r="I58" s="19" t="n"/>
      <c r="J58" s="19" t="n"/>
      <c r="K58" s="41" t="n"/>
      <c r="L58" s="25" t="n"/>
      <c r="M58" s="28">
        <f>IF(OR(B58="",C58="",L58=""),"",B58+C58-(L58/1440))</f>
        <v/>
      </c>
      <c r="N58" s="29">
        <f>IF(OR(C58="",D58=""),"",IF(D58&gt;C58,(D58-C58)*1440,""))</f>
        <v/>
      </c>
      <c r="O58" s="30">
        <f>IF(A58="","",IF(OR(B58="",C58="",D58="",E58="",F58="",G58="",H58="",I58="",J58="",K58="",L58=""),"Conferir dados",IF(D58&lt;=C58,"Conferir horário",IF(OR(J58='Parâmetros'!$A$16,J58='Parâmetros'!$A$15),"",IF('Parâmetros'!$B$7="","Conferir parâmetros",IF(L58&gt;'Parâmetros'!$B$7,"Conferir deslocamento",IF(COUNTIFS($B$5:$B$124,B58,$I$5:$I$124,I58,$C$5:$C$124,"&lt;"&amp;D58,$D$5:$D$124,"&gt;"&amp;C58,$J$5:$J$124,"&lt;&gt;"&amp;'Parâmetros'!$A$16)&gt;1,"Conferir sobreposição","")))))))</f>
        <v/>
      </c>
    </row>
    <row r="59" ht="34" customHeight="1">
      <c r="A59" s="19" t="n"/>
      <c r="B59" s="39" t="n"/>
      <c r="C59" s="40" t="n"/>
      <c r="D59" s="40" t="n"/>
      <c r="E59" s="22" t="n"/>
      <c r="F59" s="22" t="n"/>
      <c r="G59" s="23" t="n"/>
      <c r="H59" s="19" t="n"/>
      <c r="I59" s="19" t="n"/>
      <c r="J59" s="19" t="n"/>
      <c r="K59" s="41" t="n"/>
      <c r="L59" s="25" t="n"/>
      <c r="M59" s="26">
        <f>IF(OR(B59="",C59="",L59=""),"",B59+C59-(L59/1440))</f>
        <v/>
      </c>
      <c r="N59" s="13">
        <f>IF(OR(C59="",D59=""),"",IF(D59&gt;C59,(D59-C59)*1440,""))</f>
        <v/>
      </c>
      <c r="O59" s="27">
        <f>IF(A59="","",IF(OR(B59="",C59="",D59="",E59="",F59="",G59="",H59="",I59="",J59="",K59="",L59=""),"Conferir dados",IF(D59&lt;=C59,"Conferir horário",IF(OR(J59='Parâmetros'!$A$16,J59='Parâmetros'!$A$15),"",IF('Parâmetros'!$B$7="","Conferir parâmetros",IF(L59&gt;'Parâmetros'!$B$7,"Conferir deslocamento",IF(COUNTIFS($B$5:$B$124,B59,$I$5:$I$124,I59,$C$5:$C$124,"&lt;"&amp;D59,$D$5:$D$124,"&gt;"&amp;C59,$J$5:$J$124,"&lt;&gt;"&amp;'Parâmetros'!$A$16)&gt;1,"Conferir sobreposição","")))))))</f>
        <v/>
      </c>
    </row>
    <row r="60" ht="34" customHeight="1">
      <c r="A60" s="19" t="n"/>
      <c r="B60" s="39" t="n"/>
      <c r="C60" s="40" t="n"/>
      <c r="D60" s="40" t="n"/>
      <c r="E60" s="22" t="n"/>
      <c r="F60" s="22" t="n"/>
      <c r="G60" s="23" t="n"/>
      <c r="H60" s="19" t="n"/>
      <c r="I60" s="19" t="n"/>
      <c r="J60" s="19" t="n"/>
      <c r="K60" s="41" t="n"/>
      <c r="L60" s="25" t="n"/>
      <c r="M60" s="28">
        <f>IF(OR(B60="",C60="",L60=""),"",B60+C60-(L60/1440))</f>
        <v/>
      </c>
      <c r="N60" s="29">
        <f>IF(OR(C60="",D60=""),"",IF(D60&gt;C60,(D60-C60)*1440,""))</f>
        <v/>
      </c>
      <c r="O60" s="30">
        <f>IF(A60="","",IF(OR(B60="",C60="",D60="",E60="",F60="",G60="",H60="",I60="",J60="",K60="",L60=""),"Conferir dados",IF(D60&lt;=C60,"Conferir horário",IF(OR(J60='Parâmetros'!$A$16,J60='Parâmetros'!$A$15),"",IF('Parâmetros'!$B$7="","Conferir parâmetros",IF(L60&gt;'Parâmetros'!$B$7,"Conferir deslocamento",IF(COUNTIFS($B$5:$B$124,B60,$I$5:$I$124,I60,$C$5:$C$124,"&lt;"&amp;D60,$D$5:$D$124,"&gt;"&amp;C60,$J$5:$J$124,"&lt;&gt;"&amp;'Parâmetros'!$A$16)&gt;1,"Conferir sobreposição","")))))))</f>
        <v/>
      </c>
    </row>
    <row r="61" ht="34" customHeight="1">
      <c r="A61" s="19" t="n"/>
      <c r="B61" s="39" t="n"/>
      <c r="C61" s="40" t="n"/>
      <c r="D61" s="40" t="n"/>
      <c r="E61" s="22" t="n"/>
      <c r="F61" s="22" t="n"/>
      <c r="G61" s="23" t="n"/>
      <c r="H61" s="19" t="n"/>
      <c r="I61" s="19" t="n"/>
      <c r="J61" s="19" t="n"/>
      <c r="K61" s="41" t="n"/>
      <c r="L61" s="25" t="n"/>
      <c r="M61" s="26">
        <f>IF(OR(B61="",C61="",L61=""),"",B61+C61-(L61/1440))</f>
        <v/>
      </c>
      <c r="N61" s="13">
        <f>IF(OR(C61="",D61=""),"",IF(D61&gt;C61,(D61-C61)*1440,""))</f>
        <v/>
      </c>
      <c r="O61" s="27">
        <f>IF(A61="","",IF(OR(B61="",C61="",D61="",E61="",F61="",G61="",H61="",I61="",J61="",K61="",L61=""),"Conferir dados",IF(D61&lt;=C61,"Conferir horário",IF(OR(J61='Parâmetros'!$A$16,J61='Parâmetros'!$A$15),"",IF('Parâmetros'!$B$7="","Conferir parâmetros",IF(L61&gt;'Parâmetros'!$B$7,"Conferir deslocamento",IF(COUNTIFS($B$5:$B$124,B61,$I$5:$I$124,I61,$C$5:$C$124,"&lt;"&amp;D61,$D$5:$D$124,"&gt;"&amp;C61,$J$5:$J$124,"&lt;&gt;"&amp;'Parâmetros'!$A$16)&gt;1,"Conferir sobreposição","")))))))</f>
        <v/>
      </c>
    </row>
    <row r="62" ht="34" customHeight="1">
      <c r="A62" s="19" t="n"/>
      <c r="B62" s="39" t="n"/>
      <c r="C62" s="40" t="n"/>
      <c r="D62" s="40" t="n"/>
      <c r="E62" s="22" t="n"/>
      <c r="F62" s="22" t="n"/>
      <c r="G62" s="23" t="n"/>
      <c r="H62" s="19" t="n"/>
      <c r="I62" s="19" t="n"/>
      <c r="J62" s="19" t="n"/>
      <c r="K62" s="41" t="n"/>
      <c r="L62" s="25" t="n"/>
      <c r="M62" s="28">
        <f>IF(OR(B62="",C62="",L62=""),"",B62+C62-(L62/1440))</f>
        <v/>
      </c>
      <c r="N62" s="29">
        <f>IF(OR(C62="",D62=""),"",IF(D62&gt;C62,(D62-C62)*1440,""))</f>
        <v/>
      </c>
      <c r="O62" s="30">
        <f>IF(A62="","",IF(OR(B62="",C62="",D62="",E62="",F62="",G62="",H62="",I62="",J62="",K62="",L62=""),"Conferir dados",IF(D62&lt;=C62,"Conferir horário",IF(OR(J62='Parâmetros'!$A$16,J62='Parâmetros'!$A$15),"",IF('Parâmetros'!$B$7="","Conferir parâmetros",IF(L62&gt;'Parâmetros'!$B$7,"Conferir deslocamento",IF(COUNTIFS($B$5:$B$124,B62,$I$5:$I$124,I62,$C$5:$C$124,"&lt;"&amp;D62,$D$5:$D$124,"&gt;"&amp;C62,$J$5:$J$124,"&lt;&gt;"&amp;'Parâmetros'!$A$16)&gt;1,"Conferir sobreposição","")))))))</f>
        <v/>
      </c>
    </row>
    <row r="63" ht="34" customHeight="1">
      <c r="A63" s="19" t="n"/>
      <c r="B63" s="39" t="n"/>
      <c r="C63" s="40" t="n"/>
      <c r="D63" s="40" t="n"/>
      <c r="E63" s="22" t="n"/>
      <c r="F63" s="22" t="n"/>
      <c r="G63" s="23" t="n"/>
      <c r="H63" s="19" t="n"/>
      <c r="I63" s="19" t="n"/>
      <c r="J63" s="19" t="n"/>
      <c r="K63" s="41" t="n"/>
      <c r="L63" s="25" t="n"/>
      <c r="M63" s="26">
        <f>IF(OR(B63="",C63="",L63=""),"",B63+C63-(L63/1440))</f>
        <v/>
      </c>
      <c r="N63" s="13">
        <f>IF(OR(C63="",D63=""),"",IF(D63&gt;C63,(D63-C63)*1440,""))</f>
        <v/>
      </c>
      <c r="O63" s="27">
        <f>IF(A63="","",IF(OR(B63="",C63="",D63="",E63="",F63="",G63="",H63="",I63="",J63="",K63="",L63=""),"Conferir dados",IF(D63&lt;=C63,"Conferir horário",IF(OR(J63='Parâmetros'!$A$16,J63='Parâmetros'!$A$15),"",IF('Parâmetros'!$B$7="","Conferir parâmetros",IF(L63&gt;'Parâmetros'!$B$7,"Conferir deslocamento",IF(COUNTIFS($B$5:$B$124,B63,$I$5:$I$124,I63,$C$5:$C$124,"&lt;"&amp;D63,$D$5:$D$124,"&gt;"&amp;C63,$J$5:$J$124,"&lt;&gt;"&amp;'Parâmetros'!$A$16)&gt;1,"Conferir sobreposição","")))))))</f>
        <v/>
      </c>
    </row>
    <row r="64" ht="34" customHeight="1">
      <c r="A64" s="19" t="n"/>
      <c r="B64" s="39" t="n"/>
      <c r="C64" s="40" t="n"/>
      <c r="D64" s="40" t="n"/>
      <c r="E64" s="22" t="n"/>
      <c r="F64" s="22" t="n"/>
      <c r="G64" s="23" t="n"/>
      <c r="H64" s="19" t="n"/>
      <c r="I64" s="19" t="n"/>
      <c r="J64" s="19" t="n"/>
      <c r="K64" s="41" t="n"/>
      <c r="L64" s="25" t="n"/>
      <c r="M64" s="28">
        <f>IF(OR(B64="",C64="",L64=""),"",B64+C64-(L64/1440))</f>
        <v/>
      </c>
      <c r="N64" s="29">
        <f>IF(OR(C64="",D64=""),"",IF(D64&gt;C64,(D64-C64)*1440,""))</f>
        <v/>
      </c>
      <c r="O64" s="30">
        <f>IF(A64="","",IF(OR(B64="",C64="",D64="",E64="",F64="",G64="",H64="",I64="",J64="",K64="",L64=""),"Conferir dados",IF(D64&lt;=C64,"Conferir horário",IF(OR(J64='Parâmetros'!$A$16,J64='Parâmetros'!$A$15),"",IF('Parâmetros'!$B$7="","Conferir parâmetros",IF(L64&gt;'Parâmetros'!$B$7,"Conferir deslocamento",IF(COUNTIFS($B$5:$B$124,B64,$I$5:$I$124,I64,$C$5:$C$124,"&lt;"&amp;D64,$D$5:$D$124,"&gt;"&amp;C64,$J$5:$J$124,"&lt;&gt;"&amp;'Parâmetros'!$A$16)&gt;1,"Conferir sobreposição","")))))))</f>
        <v/>
      </c>
    </row>
    <row r="65" ht="34" customHeight="1">
      <c r="A65" s="19" t="n"/>
      <c r="B65" s="39" t="n"/>
      <c r="C65" s="40" t="n"/>
      <c r="D65" s="40" t="n"/>
      <c r="E65" s="22" t="n"/>
      <c r="F65" s="22" t="n"/>
      <c r="G65" s="23" t="n"/>
      <c r="H65" s="19" t="n"/>
      <c r="I65" s="19" t="n"/>
      <c r="J65" s="19" t="n"/>
      <c r="K65" s="41" t="n"/>
      <c r="L65" s="25" t="n"/>
      <c r="M65" s="26">
        <f>IF(OR(B65="",C65="",L65=""),"",B65+C65-(L65/1440))</f>
        <v/>
      </c>
      <c r="N65" s="13">
        <f>IF(OR(C65="",D65=""),"",IF(D65&gt;C65,(D65-C65)*1440,""))</f>
        <v/>
      </c>
      <c r="O65" s="27">
        <f>IF(A65="","",IF(OR(B65="",C65="",D65="",E65="",F65="",G65="",H65="",I65="",J65="",K65="",L65=""),"Conferir dados",IF(D65&lt;=C65,"Conferir horário",IF(OR(J65='Parâmetros'!$A$16,J65='Parâmetros'!$A$15),"",IF('Parâmetros'!$B$7="","Conferir parâmetros",IF(L65&gt;'Parâmetros'!$B$7,"Conferir deslocamento",IF(COUNTIFS($B$5:$B$124,B65,$I$5:$I$124,I65,$C$5:$C$124,"&lt;"&amp;D65,$D$5:$D$124,"&gt;"&amp;C65,$J$5:$J$124,"&lt;&gt;"&amp;'Parâmetros'!$A$16)&gt;1,"Conferir sobreposição","")))))))</f>
        <v/>
      </c>
    </row>
    <row r="66" ht="34" customHeight="1">
      <c r="A66" s="19" t="n"/>
      <c r="B66" s="39" t="n"/>
      <c r="C66" s="40" t="n"/>
      <c r="D66" s="40" t="n"/>
      <c r="E66" s="22" t="n"/>
      <c r="F66" s="22" t="n"/>
      <c r="G66" s="23" t="n"/>
      <c r="H66" s="19" t="n"/>
      <c r="I66" s="19" t="n"/>
      <c r="J66" s="19" t="n"/>
      <c r="K66" s="41" t="n"/>
      <c r="L66" s="25" t="n"/>
      <c r="M66" s="28">
        <f>IF(OR(B66="",C66="",L66=""),"",B66+C66-(L66/1440))</f>
        <v/>
      </c>
      <c r="N66" s="29">
        <f>IF(OR(C66="",D66=""),"",IF(D66&gt;C66,(D66-C66)*1440,""))</f>
        <v/>
      </c>
      <c r="O66" s="30">
        <f>IF(A66="","",IF(OR(B66="",C66="",D66="",E66="",F66="",G66="",H66="",I66="",J66="",K66="",L66=""),"Conferir dados",IF(D66&lt;=C66,"Conferir horário",IF(OR(J66='Parâmetros'!$A$16,J66='Parâmetros'!$A$15),"",IF('Parâmetros'!$B$7="","Conferir parâmetros",IF(L66&gt;'Parâmetros'!$B$7,"Conferir deslocamento",IF(COUNTIFS($B$5:$B$124,B66,$I$5:$I$124,I66,$C$5:$C$124,"&lt;"&amp;D66,$D$5:$D$124,"&gt;"&amp;C66,$J$5:$J$124,"&lt;&gt;"&amp;'Parâmetros'!$A$16)&gt;1,"Conferir sobreposição","")))))))</f>
        <v/>
      </c>
    </row>
    <row r="67" ht="34" customHeight="1">
      <c r="A67" s="19" t="n"/>
      <c r="B67" s="39" t="n"/>
      <c r="C67" s="40" t="n"/>
      <c r="D67" s="40" t="n"/>
      <c r="E67" s="22" t="n"/>
      <c r="F67" s="22" t="n"/>
      <c r="G67" s="23" t="n"/>
      <c r="H67" s="19" t="n"/>
      <c r="I67" s="19" t="n"/>
      <c r="J67" s="19" t="n"/>
      <c r="K67" s="41" t="n"/>
      <c r="L67" s="25" t="n"/>
      <c r="M67" s="26">
        <f>IF(OR(B67="",C67="",L67=""),"",B67+C67-(L67/1440))</f>
        <v/>
      </c>
      <c r="N67" s="13">
        <f>IF(OR(C67="",D67=""),"",IF(D67&gt;C67,(D67-C67)*1440,""))</f>
        <v/>
      </c>
      <c r="O67" s="27">
        <f>IF(A67="","",IF(OR(B67="",C67="",D67="",E67="",F67="",G67="",H67="",I67="",J67="",K67="",L67=""),"Conferir dados",IF(D67&lt;=C67,"Conferir horário",IF(OR(J67='Parâmetros'!$A$16,J67='Parâmetros'!$A$15),"",IF('Parâmetros'!$B$7="","Conferir parâmetros",IF(L67&gt;'Parâmetros'!$B$7,"Conferir deslocamento",IF(COUNTIFS($B$5:$B$124,B67,$I$5:$I$124,I67,$C$5:$C$124,"&lt;"&amp;D67,$D$5:$D$124,"&gt;"&amp;C67,$J$5:$J$124,"&lt;&gt;"&amp;'Parâmetros'!$A$16)&gt;1,"Conferir sobreposição","")))))))</f>
        <v/>
      </c>
    </row>
    <row r="68" ht="34" customHeight="1">
      <c r="A68" s="19" t="n"/>
      <c r="B68" s="39" t="n"/>
      <c r="C68" s="40" t="n"/>
      <c r="D68" s="40" t="n"/>
      <c r="E68" s="22" t="n"/>
      <c r="F68" s="22" t="n"/>
      <c r="G68" s="23" t="n"/>
      <c r="H68" s="19" t="n"/>
      <c r="I68" s="19" t="n"/>
      <c r="J68" s="19" t="n"/>
      <c r="K68" s="41" t="n"/>
      <c r="L68" s="25" t="n"/>
      <c r="M68" s="28">
        <f>IF(OR(B68="",C68="",L68=""),"",B68+C68-(L68/1440))</f>
        <v/>
      </c>
      <c r="N68" s="29">
        <f>IF(OR(C68="",D68=""),"",IF(D68&gt;C68,(D68-C68)*1440,""))</f>
        <v/>
      </c>
      <c r="O68" s="30">
        <f>IF(A68="","",IF(OR(B68="",C68="",D68="",E68="",F68="",G68="",H68="",I68="",J68="",K68="",L68=""),"Conferir dados",IF(D68&lt;=C68,"Conferir horário",IF(OR(J68='Parâmetros'!$A$16,J68='Parâmetros'!$A$15),"",IF('Parâmetros'!$B$7="","Conferir parâmetros",IF(L68&gt;'Parâmetros'!$B$7,"Conferir deslocamento",IF(COUNTIFS($B$5:$B$124,B68,$I$5:$I$124,I68,$C$5:$C$124,"&lt;"&amp;D68,$D$5:$D$124,"&gt;"&amp;C68,$J$5:$J$124,"&lt;&gt;"&amp;'Parâmetros'!$A$16)&gt;1,"Conferir sobreposição","")))))))</f>
        <v/>
      </c>
    </row>
    <row r="69" ht="34" customHeight="1">
      <c r="A69" s="19" t="n"/>
      <c r="B69" s="39" t="n"/>
      <c r="C69" s="40" t="n"/>
      <c r="D69" s="40" t="n"/>
      <c r="E69" s="22" t="n"/>
      <c r="F69" s="22" t="n"/>
      <c r="G69" s="23" t="n"/>
      <c r="H69" s="19" t="n"/>
      <c r="I69" s="19" t="n"/>
      <c r="J69" s="19" t="n"/>
      <c r="K69" s="41" t="n"/>
      <c r="L69" s="25" t="n"/>
      <c r="M69" s="26">
        <f>IF(OR(B69="",C69="",L69=""),"",B69+C69-(L69/1440))</f>
        <v/>
      </c>
      <c r="N69" s="13">
        <f>IF(OR(C69="",D69=""),"",IF(D69&gt;C69,(D69-C69)*1440,""))</f>
        <v/>
      </c>
      <c r="O69" s="27">
        <f>IF(A69="","",IF(OR(B69="",C69="",D69="",E69="",F69="",G69="",H69="",I69="",J69="",K69="",L69=""),"Conferir dados",IF(D69&lt;=C69,"Conferir horário",IF(OR(J69='Parâmetros'!$A$16,J69='Parâmetros'!$A$15),"",IF('Parâmetros'!$B$7="","Conferir parâmetros",IF(L69&gt;'Parâmetros'!$B$7,"Conferir deslocamento",IF(COUNTIFS($B$5:$B$124,B69,$I$5:$I$124,I69,$C$5:$C$124,"&lt;"&amp;D69,$D$5:$D$124,"&gt;"&amp;C69,$J$5:$J$124,"&lt;&gt;"&amp;'Parâmetros'!$A$16)&gt;1,"Conferir sobreposição","")))))))</f>
        <v/>
      </c>
    </row>
    <row r="70" ht="34" customHeight="1">
      <c r="A70" s="19" t="n"/>
      <c r="B70" s="39" t="n"/>
      <c r="C70" s="40" t="n"/>
      <c r="D70" s="40" t="n"/>
      <c r="E70" s="22" t="n"/>
      <c r="F70" s="22" t="n"/>
      <c r="G70" s="23" t="n"/>
      <c r="H70" s="19" t="n"/>
      <c r="I70" s="19" t="n"/>
      <c r="J70" s="19" t="n"/>
      <c r="K70" s="41" t="n"/>
      <c r="L70" s="25" t="n"/>
      <c r="M70" s="28">
        <f>IF(OR(B70="",C70="",L70=""),"",B70+C70-(L70/1440))</f>
        <v/>
      </c>
      <c r="N70" s="29">
        <f>IF(OR(C70="",D70=""),"",IF(D70&gt;C70,(D70-C70)*1440,""))</f>
        <v/>
      </c>
      <c r="O70" s="30">
        <f>IF(A70="","",IF(OR(B70="",C70="",D70="",E70="",F70="",G70="",H70="",I70="",J70="",K70="",L70=""),"Conferir dados",IF(D70&lt;=C70,"Conferir horário",IF(OR(J70='Parâmetros'!$A$16,J70='Parâmetros'!$A$15),"",IF('Parâmetros'!$B$7="","Conferir parâmetros",IF(L70&gt;'Parâmetros'!$B$7,"Conferir deslocamento",IF(COUNTIFS($B$5:$B$124,B70,$I$5:$I$124,I70,$C$5:$C$124,"&lt;"&amp;D70,$D$5:$D$124,"&gt;"&amp;C70,$J$5:$J$124,"&lt;&gt;"&amp;'Parâmetros'!$A$16)&gt;1,"Conferir sobreposição","")))))))</f>
        <v/>
      </c>
    </row>
    <row r="71" ht="34" customHeight="1">
      <c r="A71" s="19" t="n"/>
      <c r="B71" s="39" t="n"/>
      <c r="C71" s="40" t="n"/>
      <c r="D71" s="40" t="n"/>
      <c r="E71" s="22" t="n"/>
      <c r="F71" s="22" t="n"/>
      <c r="G71" s="23" t="n"/>
      <c r="H71" s="19" t="n"/>
      <c r="I71" s="19" t="n"/>
      <c r="J71" s="19" t="n"/>
      <c r="K71" s="41" t="n"/>
      <c r="L71" s="25" t="n"/>
      <c r="M71" s="26">
        <f>IF(OR(B71="",C71="",L71=""),"",B71+C71-(L71/1440))</f>
        <v/>
      </c>
      <c r="N71" s="13">
        <f>IF(OR(C71="",D71=""),"",IF(D71&gt;C71,(D71-C71)*1440,""))</f>
        <v/>
      </c>
      <c r="O71" s="27">
        <f>IF(A71="","",IF(OR(B71="",C71="",D71="",E71="",F71="",G71="",H71="",I71="",J71="",K71="",L71=""),"Conferir dados",IF(D71&lt;=C71,"Conferir horário",IF(OR(J71='Parâmetros'!$A$16,J71='Parâmetros'!$A$15),"",IF('Parâmetros'!$B$7="","Conferir parâmetros",IF(L71&gt;'Parâmetros'!$B$7,"Conferir deslocamento",IF(COUNTIFS($B$5:$B$124,B71,$I$5:$I$124,I71,$C$5:$C$124,"&lt;"&amp;D71,$D$5:$D$124,"&gt;"&amp;C71,$J$5:$J$124,"&lt;&gt;"&amp;'Parâmetros'!$A$16)&gt;1,"Conferir sobreposição","")))))))</f>
        <v/>
      </c>
    </row>
    <row r="72" ht="34" customHeight="1">
      <c r="A72" s="19" t="n"/>
      <c r="B72" s="39" t="n"/>
      <c r="C72" s="40" t="n"/>
      <c r="D72" s="40" t="n"/>
      <c r="E72" s="22" t="n"/>
      <c r="F72" s="22" t="n"/>
      <c r="G72" s="23" t="n"/>
      <c r="H72" s="19" t="n"/>
      <c r="I72" s="19" t="n"/>
      <c r="J72" s="19" t="n"/>
      <c r="K72" s="41" t="n"/>
      <c r="L72" s="25" t="n"/>
      <c r="M72" s="28">
        <f>IF(OR(B72="",C72="",L72=""),"",B72+C72-(L72/1440))</f>
        <v/>
      </c>
      <c r="N72" s="29">
        <f>IF(OR(C72="",D72=""),"",IF(D72&gt;C72,(D72-C72)*1440,""))</f>
        <v/>
      </c>
      <c r="O72" s="30">
        <f>IF(A72="","",IF(OR(B72="",C72="",D72="",E72="",F72="",G72="",H72="",I72="",J72="",K72="",L72=""),"Conferir dados",IF(D72&lt;=C72,"Conferir horário",IF(OR(J72='Parâmetros'!$A$16,J72='Parâmetros'!$A$15),"",IF('Parâmetros'!$B$7="","Conferir parâmetros",IF(L72&gt;'Parâmetros'!$B$7,"Conferir deslocamento",IF(COUNTIFS($B$5:$B$124,B72,$I$5:$I$124,I72,$C$5:$C$124,"&lt;"&amp;D72,$D$5:$D$124,"&gt;"&amp;C72,$J$5:$J$124,"&lt;&gt;"&amp;'Parâmetros'!$A$16)&gt;1,"Conferir sobreposição","")))))))</f>
        <v/>
      </c>
    </row>
    <row r="73" ht="34" customHeight="1">
      <c r="A73" s="19" t="n"/>
      <c r="B73" s="39" t="n"/>
      <c r="C73" s="40" t="n"/>
      <c r="D73" s="40" t="n"/>
      <c r="E73" s="22" t="n"/>
      <c r="F73" s="22" t="n"/>
      <c r="G73" s="23" t="n"/>
      <c r="H73" s="19" t="n"/>
      <c r="I73" s="19" t="n"/>
      <c r="J73" s="19" t="n"/>
      <c r="K73" s="41" t="n"/>
      <c r="L73" s="25" t="n"/>
      <c r="M73" s="26">
        <f>IF(OR(B73="",C73="",L73=""),"",B73+C73-(L73/1440))</f>
        <v/>
      </c>
      <c r="N73" s="13">
        <f>IF(OR(C73="",D73=""),"",IF(D73&gt;C73,(D73-C73)*1440,""))</f>
        <v/>
      </c>
      <c r="O73" s="27">
        <f>IF(A73="","",IF(OR(B73="",C73="",D73="",E73="",F73="",G73="",H73="",I73="",J73="",K73="",L73=""),"Conferir dados",IF(D73&lt;=C73,"Conferir horário",IF(OR(J73='Parâmetros'!$A$16,J73='Parâmetros'!$A$15),"",IF('Parâmetros'!$B$7="","Conferir parâmetros",IF(L73&gt;'Parâmetros'!$B$7,"Conferir deslocamento",IF(COUNTIFS($B$5:$B$124,B73,$I$5:$I$124,I73,$C$5:$C$124,"&lt;"&amp;D73,$D$5:$D$124,"&gt;"&amp;C73,$J$5:$J$124,"&lt;&gt;"&amp;'Parâmetros'!$A$16)&gt;1,"Conferir sobreposição","")))))))</f>
        <v/>
      </c>
    </row>
    <row r="74" ht="34" customHeight="1">
      <c r="A74" s="19" t="n"/>
      <c r="B74" s="39" t="n"/>
      <c r="C74" s="40" t="n"/>
      <c r="D74" s="40" t="n"/>
      <c r="E74" s="22" t="n"/>
      <c r="F74" s="22" t="n"/>
      <c r="G74" s="23" t="n"/>
      <c r="H74" s="19" t="n"/>
      <c r="I74" s="19" t="n"/>
      <c r="J74" s="19" t="n"/>
      <c r="K74" s="41" t="n"/>
      <c r="L74" s="25" t="n"/>
      <c r="M74" s="28">
        <f>IF(OR(B74="",C74="",L74=""),"",B74+C74-(L74/1440))</f>
        <v/>
      </c>
      <c r="N74" s="29">
        <f>IF(OR(C74="",D74=""),"",IF(D74&gt;C74,(D74-C74)*1440,""))</f>
        <v/>
      </c>
      <c r="O74" s="30">
        <f>IF(A74="","",IF(OR(B74="",C74="",D74="",E74="",F74="",G74="",H74="",I74="",J74="",K74="",L74=""),"Conferir dados",IF(D74&lt;=C74,"Conferir horário",IF(OR(J74='Parâmetros'!$A$16,J74='Parâmetros'!$A$15),"",IF('Parâmetros'!$B$7="","Conferir parâmetros",IF(L74&gt;'Parâmetros'!$B$7,"Conferir deslocamento",IF(COUNTIFS($B$5:$B$124,B74,$I$5:$I$124,I74,$C$5:$C$124,"&lt;"&amp;D74,$D$5:$D$124,"&gt;"&amp;C74,$J$5:$J$124,"&lt;&gt;"&amp;'Parâmetros'!$A$16)&gt;1,"Conferir sobreposição","")))))))</f>
        <v/>
      </c>
    </row>
    <row r="75" ht="34" customHeight="1">
      <c r="A75" s="19" t="n"/>
      <c r="B75" s="39" t="n"/>
      <c r="C75" s="40" t="n"/>
      <c r="D75" s="40" t="n"/>
      <c r="E75" s="22" t="n"/>
      <c r="F75" s="22" t="n"/>
      <c r="G75" s="23" t="n"/>
      <c r="H75" s="19" t="n"/>
      <c r="I75" s="19" t="n"/>
      <c r="J75" s="19" t="n"/>
      <c r="K75" s="41" t="n"/>
      <c r="L75" s="25" t="n"/>
      <c r="M75" s="26">
        <f>IF(OR(B75="",C75="",L75=""),"",B75+C75-(L75/1440))</f>
        <v/>
      </c>
      <c r="N75" s="13">
        <f>IF(OR(C75="",D75=""),"",IF(D75&gt;C75,(D75-C75)*1440,""))</f>
        <v/>
      </c>
      <c r="O75" s="27">
        <f>IF(A75="","",IF(OR(B75="",C75="",D75="",E75="",F75="",G75="",H75="",I75="",J75="",K75="",L75=""),"Conferir dados",IF(D75&lt;=C75,"Conferir horário",IF(OR(J75='Parâmetros'!$A$16,J75='Parâmetros'!$A$15),"",IF('Parâmetros'!$B$7="","Conferir parâmetros",IF(L75&gt;'Parâmetros'!$B$7,"Conferir deslocamento",IF(COUNTIFS($B$5:$B$124,B75,$I$5:$I$124,I75,$C$5:$C$124,"&lt;"&amp;D75,$D$5:$D$124,"&gt;"&amp;C75,$J$5:$J$124,"&lt;&gt;"&amp;'Parâmetros'!$A$16)&gt;1,"Conferir sobreposição","")))))))</f>
        <v/>
      </c>
    </row>
    <row r="76" ht="34" customHeight="1">
      <c r="A76" s="19" t="n"/>
      <c r="B76" s="39" t="n"/>
      <c r="C76" s="40" t="n"/>
      <c r="D76" s="40" t="n"/>
      <c r="E76" s="22" t="n"/>
      <c r="F76" s="22" t="n"/>
      <c r="G76" s="23" t="n"/>
      <c r="H76" s="19" t="n"/>
      <c r="I76" s="19" t="n"/>
      <c r="J76" s="19" t="n"/>
      <c r="K76" s="41" t="n"/>
      <c r="L76" s="25" t="n"/>
      <c r="M76" s="28">
        <f>IF(OR(B76="",C76="",L76=""),"",B76+C76-(L76/1440))</f>
        <v/>
      </c>
      <c r="N76" s="29">
        <f>IF(OR(C76="",D76=""),"",IF(D76&gt;C76,(D76-C76)*1440,""))</f>
        <v/>
      </c>
      <c r="O76" s="30">
        <f>IF(A76="","",IF(OR(B76="",C76="",D76="",E76="",F76="",G76="",H76="",I76="",J76="",K76="",L76=""),"Conferir dados",IF(D76&lt;=C76,"Conferir horário",IF(OR(J76='Parâmetros'!$A$16,J76='Parâmetros'!$A$15),"",IF('Parâmetros'!$B$7="","Conferir parâmetros",IF(L76&gt;'Parâmetros'!$B$7,"Conferir deslocamento",IF(COUNTIFS($B$5:$B$124,B76,$I$5:$I$124,I76,$C$5:$C$124,"&lt;"&amp;D76,$D$5:$D$124,"&gt;"&amp;C76,$J$5:$J$124,"&lt;&gt;"&amp;'Parâmetros'!$A$16)&gt;1,"Conferir sobreposição","")))))))</f>
        <v/>
      </c>
    </row>
    <row r="77" ht="34" customHeight="1">
      <c r="A77" s="19" t="n"/>
      <c r="B77" s="39" t="n"/>
      <c r="C77" s="40" t="n"/>
      <c r="D77" s="40" t="n"/>
      <c r="E77" s="22" t="n"/>
      <c r="F77" s="22" t="n"/>
      <c r="G77" s="23" t="n"/>
      <c r="H77" s="19" t="n"/>
      <c r="I77" s="19" t="n"/>
      <c r="J77" s="19" t="n"/>
      <c r="K77" s="41" t="n"/>
      <c r="L77" s="25" t="n"/>
      <c r="M77" s="26">
        <f>IF(OR(B77="",C77="",L77=""),"",B77+C77-(L77/1440))</f>
        <v/>
      </c>
      <c r="N77" s="13">
        <f>IF(OR(C77="",D77=""),"",IF(D77&gt;C77,(D77-C77)*1440,""))</f>
        <v/>
      </c>
      <c r="O77" s="27">
        <f>IF(A77="","",IF(OR(B77="",C77="",D77="",E77="",F77="",G77="",H77="",I77="",J77="",K77="",L77=""),"Conferir dados",IF(D77&lt;=C77,"Conferir horário",IF(OR(J77='Parâmetros'!$A$16,J77='Parâmetros'!$A$15),"",IF('Parâmetros'!$B$7="","Conferir parâmetros",IF(L77&gt;'Parâmetros'!$B$7,"Conferir deslocamento",IF(COUNTIFS($B$5:$B$124,B77,$I$5:$I$124,I77,$C$5:$C$124,"&lt;"&amp;D77,$D$5:$D$124,"&gt;"&amp;C77,$J$5:$J$124,"&lt;&gt;"&amp;'Parâmetros'!$A$16)&gt;1,"Conferir sobreposição","")))))))</f>
        <v/>
      </c>
    </row>
    <row r="78" ht="34" customHeight="1">
      <c r="A78" s="19" t="n"/>
      <c r="B78" s="39" t="n"/>
      <c r="C78" s="40" t="n"/>
      <c r="D78" s="40" t="n"/>
      <c r="E78" s="22" t="n"/>
      <c r="F78" s="22" t="n"/>
      <c r="G78" s="23" t="n"/>
      <c r="H78" s="19" t="n"/>
      <c r="I78" s="19" t="n"/>
      <c r="J78" s="19" t="n"/>
      <c r="K78" s="41" t="n"/>
      <c r="L78" s="25" t="n"/>
      <c r="M78" s="28">
        <f>IF(OR(B78="",C78="",L78=""),"",B78+C78-(L78/1440))</f>
        <v/>
      </c>
      <c r="N78" s="29">
        <f>IF(OR(C78="",D78=""),"",IF(D78&gt;C78,(D78-C78)*1440,""))</f>
        <v/>
      </c>
      <c r="O78" s="30">
        <f>IF(A78="","",IF(OR(B78="",C78="",D78="",E78="",F78="",G78="",H78="",I78="",J78="",K78="",L78=""),"Conferir dados",IF(D78&lt;=C78,"Conferir horário",IF(OR(J78='Parâmetros'!$A$16,J78='Parâmetros'!$A$15),"",IF('Parâmetros'!$B$7="","Conferir parâmetros",IF(L78&gt;'Parâmetros'!$B$7,"Conferir deslocamento",IF(COUNTIFS($B$5:$B$124,B78,$I$5:$I$124,I78,$C$5:$C$124,"&lt;"&amp;D78,$D$5:$D$124,"&gt;"&amp;C78,$J$5:$J$124,"&lt;&gt;"&amp;'Parâmetros'!$A$16)&gt;1,"Conferir sobreposição","")))))))</f>
        <v/>
      </c>
    </row>
    <row r="79" ht="34" customHeight="1">
      <c r="A79" s="19" t="n"/>
      <c r="B79" s="39" t="n"/>
      <c r="C79" s="40" t="n"/>
      <c r="D79" s="40" t="n"/>
      <c r="E79" s="22" t="n"/>
      <c r="F79" s="22" t="n"/>
      <c r="G79" s="23" t="n"/>
      <c r="H79" s="19" t="n"/>
      <c r="I79" s="19" t="n"/>
      <c r="J79" s="19" t="n"/>
      <c r="K79" s="41" t="n"/>
      <c r="L79" s="25" t="n"/>
      <c r="M79" s="26">
        <f>IF(OR(B79="",C79="",L79=""),"",B79+C79-(L79/1440))</f>
        <v/>
      </c>
      <c r="N79" s="13">
        <f>IF(OR(C79="",D79=""),"",IF(D79&gt;C79,(D79-C79)*1440,""))</f>
        <v/>
      </c>
      <c r="O79" s="27">
        <f>IF(A79="","",IF(OR(B79="",C79="",D79="",E79="",F79="",G79="",H79="",I79="",J79="",K79="",L79=""),"Conferir dados",IF(D79&lt;=C79,"Conferir horário",IF(OR(J79='Parâmetros'!$A$16,J79='Parâmetros'!$A$15),"",IF('Parâmetros'!$B$7="","Conferir parâmetros",IF(L79&gt;'Parâmetros'!$B$7,"Conferir deslocamento",IF(COUNTIFS($B$5:$B$124,B79,$I$5:$I$124,I79,$C$5:$C$124,"&lt;"&amp;D79,$D$5:$D$124,"&gt;"&amp;C79,$J$5:$J$124,"&lt;&gt;"&amp;'Parâmetros'!$A$16)&gt;1,"Conferir sobreposição","")))))))</f>
        <v/>
      </c>
    </row>
    <row r="80" ht="34" customHeight="1">
      <c r="A80" s="19" t="n"/>
      <c r="B80" s="39" t="n"/>
      <c r="C80" s="40" t="n"/>
      <c r="D80" s="40" t="n"/>
      <c r="E80" s="22" t="n"/>
      <c r="F80" s="22" t="n"/>
      <c r="G80" s="23" t="n"/>
      <c r="H80" s="19" t="n"/>
      <c r="I80" s="19" t="n"/>
      <c r="J80" s="19" t="n"/>
      <c r="K80" s="41" t="n"/>
      <c r="L80" s="25" t="n"/>
      <c r="M80" s="28">
        <f>IF(OR(B80="",C80="",L80=""),"",B80+C80-(L80/1440))</f>
        <v/>
      </c>
      <c r="N80" s="29">
        <f>IF(OR(C80="",D80=""),"",IF(D80&gt;C80,(D80-C80)*1440,""))</f>
        <v/>
      </c>
      <c r="O80" s="30">
        <f>IF(A80="","",IF(OR(B80="",C80="",D80="",E80="",F80="",G80="",H80="",I80="",J80="",K80="",L80=""),"Conferir dados",IF(D80&lt;=C80,"Conferir horário",IF(OR(J80='Parâmetros'!$A$16,J80='Parâmetros'!$A$15),"",IF('Parâmetros'!$B$7="","Conferir parâmetros",IF(L80&gt;'Parâmetros'!$B$7,"Conferir deslocamento",IF(COUNTIFS($B$5:$B$124,B80,$I$5:$I$124,I80,$C$5:$C$124,"&lt;"&amp;D80,$D$5:$D$124,"&gt;"&amp;C80,$J$5:$J$124,"&lt;&gt;"&amp;'Parâmetros'!$A$16)&gt;1,"Conferir sobreposição","")))))))</f>
        <v/>
      </c>
    </row>
    <row r="81" ht="34" customHeight="1">
      <c r="A81" s="19" t="n"/>
      <c r="B81" s="39" t="n"/>
      <c r="C81" s="40" t="n"/>
      <c r="D81" s="40" t="n"/>
      <c r="E81" s="22" t="n"/>
      <c r="F81" s="22" t="n"/>
      <c r="G81" s="23" t="n"/>
      <c r="H81" s="19" t="n"/>
      <c r="I81" s="19" t="n"/>
      <c r="J81" s="19" t="n"/>
      <c r="K81" s="41" t="n"/>
      <c r="L81" s="25" t="n"/>
      <c r="M81" s="26">
        <f>IF(OR(B81="",C81="",L81=""),"",B81+C81-(L81/1440))</f>
        <v/>
      </c>
      <c r="N81" s="13">
        <f>IF(OR(C81="",D81=""),"",IF(D81&gt;C81,(D81-C81)*1440,""))</f>
        <v/>
      </c>
      <c r="O81" s="27">
        <f>IF(A81="","",IF(OR(B81="",C81="",D81="",E81="",F81="",G81="",H81="",I81="",J81="",K81="",L81=""),"Conferir dados",IF(D81&lt;=C81,"Conferir horário",IF(OR(J81='Parâmetros'!$A$16,J81='Parâmetros'!$A$15),"",IF('Parâmetros'!$B$7="","Conferir parâmetros",IF(L81&gt;'Parâmetros'!$B$7,"Conferir deslocamento",IF(COUNTIFS($B$5:$B$124,B81,$I$5:$I$124,I81,$C$5:$C$124,"&lt;"&amp;D81,$D$5:$D$124,"&gt;"&amp;C81,$J$5:$J$124,"&lt;&gt;"&amp;'Parâmetros'!$A$16)&gt;1,"Conferir sobreposição","")))))))</f>
        <v/>
      </c>
    </row>
    <row r="82" ht="34" customHeight="1">
      <c r="A82" s="19" t="n"/>
      <c r="B82" s="39" t="n"/>
      <c r="C82" s="40" t="n"/>
      <c r="D82" s="40" t="n"/>
      <c r="E82" s="22" t="n"/>
      <c r="F82" s="22" t="n"/>
      <c r="G82" s="23" t="n"/>
      <c r="H82" s="19" t="n"/>
      <c r="I82" s="19" t="n"/>
      <c r="J82" s="19" t="n"/>
      <c r="K82" s="41" t="n"/>
      <c r="L82" s="25" t="n"/>
      <c r="M82" s="28">
        <f>IF(OR(B82="",C82="",L82=""),"",B82+C82-(L82/1440))</f>
        <v/>
      </c>
      <c r="N82" s="29">
        <f>IF(OR(C82="",D82=""),"",IF(D82&gt;C82,(D82-C82)*1440,""))</f>
        <v/>
      </c>
      <c r="O82" s="30">
        <f>IF(A82="","",IF(OR(B82="",C82="",D82="",E82="",F82="",G82="",H82="",I82="",J82="",K82="",L82=""),"Conferir dados",IF(D82&lt;=C82,"Conferir horário",IF(OR(J82='Parâmetros'!$A$16,J82='Parâmetros'!$A$15),"",IF('Parâmetros'!$B$7="","Conferir parâmetros",IF(L82&gt;'Parâmetros'!$B$7,"Conferir deslocamento",IF(COUNTIFS($B$5:$B$124,B82,$I$5:$I$124,I82,$C$5:$C$124,"&lt;"&amp;D82,$D$5:$D$124,"&gt;"&amp;C82,$J$5:$J$124,"&lt;&gt;"&amp;'Parâmetros'!$A$16)&gt;1,"Conferir sobreposição","")))))))</f>
        <v/>
      </c>
    </row>
    <row r="83" ht="34" customHeight="1">
      <c r="A83" s="19" t="n"/>
      <c r="B83" s="39" t="n"/>
      <c r="C83" s="40" t="n"/>
      <c r="D83" s="40" t="n"/>
      <c r="E83" s="22" t="n"/>
      <c r="F83" s="22" t="n"/>
      <c r="G83" s="23" t="n"/>
      <c r="H83" s="19" t="n"/>
      <c r="I83" s="19" t="n"/>
      <c r="J83" s="19" t="n"/>
      <c r="K83" s="41" t="n"/>
      <c r="L83" s="25" t="n"/>
      <c r="M83" s="26">
        <f>IF(OR(B83="",C83="",L83=""),"",B83+C83-(L83/1440))</f>
        <v/>
      </c>
      <c r="N83" s="13">
        <f>IF(OR(C83="",D83=""),"",IF(D83&gt;C83,(D83-C83)*1440,""))</f>
        <v/>
      </c>
      <c r="O83" s="27">
        <f>IF(A83="","",IF(OR(B83="",C83="",D83="",E83="",F83="",G83="",H83="",I83="",J83="",K83="",L83=""),"Conferir dados",IF(D83&lt;=C83,"Conferir horário",IF(OR(J83='Parâmetros'!$A$16,J83='Parâmetros'!$A$15),"",IF('Parâmetros'!$B$7="","Conferir parâmetros",IF(L83&gt;'Parâmetros'!$B$7,"Conferir deslocamento",IF(COUNTIFS($B$5:$B$124,B83,$I$5:$I$124,I83,$C$5:$C$124,"&lt;"&amp;D83,$D$5:$D$124,"&gt;"&amp;C83,$J$5:$J$124,"&lt;&gt;"&amp;'Parâmetros'!$A$16)&gt;1,"Conferir sobreposição","")))))))</f>
        <v/>
      </c>
    </row>
    <row r="84" ht="34" customHeight="1">
      <c r="A84" s="19" t="n"/>
      <c r="B84" s="39" t="n"/>
      <c r="C84" s="40" t="n"/>
      <c r="D84" s="40" t="n"/>
      <c r="E84" s="22" t="n"/>
      <c r="F84" s="22" t="n"/>
      <c r="G84" s="23" t="n"/>
      <c r="H84" s="19" t="n"/>
      <c r="I84" s="19" t="n"/>
      <c r="J84" s="19" t="n"/>
      <c r="K84" s="41" t="n"/>
      <c r="L84" s="25" t="n"/>
      <c r="M84" s="28">
        <f>IF(OR(B84="",C84="",L84=""),"",B84+C84-(L84/1440))</f>
        <v/>
      </c>
      <c r="N84" s="29">
        <f>IF(OR(C84="",D84=""),"",IF(D84&gt;C84,(D84-C84)*1440,""))</f>
        <v/>
      </c>
      <c r="O84" s="30">
        <f>IF(A84="","",IF(OR(B84="",C84="",D84="",E84="",F84="",G84="",H84="",I84="",J84="",K84="",L84=""),"Conferir dados",IF(D84&lt;=C84,"Conferir horário",IF(OR(J84='Parâmetros'!$A$16,J84='Parâmetros'!$A$15),"",IF('Parâmetros'!$B$7="","Conferir parâmetros",IF(L84&gt;'Parâmetros'!$B$7,"Conferir deslocamento",IF(COUNTIFS($B$5:$B$124,B84,$I$5:$I$124,I84,$C$5:$C$124,"&lt;"&amp;D84,$D$5:$D$124,"&gt;"&amp;C84,$J$5:$J$124,"&lt;&gt;"&amp;'Parâmetros'!$A$16)&gt;1,"Conferir sobreposição","")))))))</f>
        <v/>
      </c>
    </row>
    <row r="85" ht="34" customHeight="1">
      <c r="A85" s="19" t="n"/>
      <c r="B85" s="39" t="n"/>
      <c r="C85" s="40" t="n"/>
      <c r="D85" s="40" t="n"/>
      <c r="E85" s="22" t="n"/>
      <c r="F85" s="22" t="n"/>
      <c r="G85" s="23" t="n"/>
      <c r="H85" s="19" t="n"/>
      <c r="I85" s="19" t="n"/>
      <c r="J85" s="19" t="n"/>
      <c r="K85" s="41" t="n"/>
      <c r="L85" s="25" t="n"/>
      <c r="M85" s="26">
        <f>IF(OR(B85="",C85="",L85=""),"",B85+C85-(L85/1440))</f>
        <v/>
      </c>
      <c r="N85" s="13">
        <f>IF(OR(C85="",D85=""),"",IF(D85&gt;C85,(D85-C85)*1440,""))</f>
        <v/>
      </c>
      <c r="O85" s="27">
        <f>IF(A85="","",IF(OR(B85="",C85="",D85="",E85="",F85="",G85="",H85="",I85="",J85="",K85="",L85=""),"Conferir dados",IF(D85&lt;=C85,"Conferir horário",IF(OR(J85='Parâmetros'!$A$16,J85='Parâmetros'!$A$15),"",IF('Parâmetros'!$B$7="","Conferir parâmetros",IF(L85&gt;'Parâmetros'!$B$7,"Conferir deslocamento",IF(COUNTIFS($B$5:$B$124,B85,$I$5:$I$124,I85,$C$5:$C$124,"&lt;"&amp;D85,$D$5:$D$124,"&gt;"&amp;C85,$J$5:$J$124,"&lt;&gt;"&amp;'Parâmetros'!$A$16)&gt;1,"Conferir sobreposição","")))))))</f>
        <v/>
      </c>
    </row>
    <row r="86" ht="34" customHeight="1">
      <c r="A86" s="19" t="n"/>
      <c r="B86" s="39" t="n"/>
      <c r="C86" s="40" t="n"/>
      <c r="D86" s="40" t="n"/>
      <c r="E86" s="22" t="n"/>
      <c r="F86" s="22" t="n"/>
      <c r="G86" s="23" t="n"/>
      <c r="H86" s="19" t="n"/>
      <c r="I86" s="19" t="n"/>
      <c r="J86" s="19" t="n"/>
      <c r="K86" s="41" t="n"/>
      <c r="L86" s="25" t="n"/>
      <c r="M86" s="28">
        <f>IF(OR(B86="",C86="",L86=""),"",B86+C86-(L86/1440))</f>
        <v/>
      </c>
      <c r="N86" s="29">
        <f>IF(OR(C86="",D86=""),"",IF(D86&gt;C86,(D86-C86)*1440,""))</f>
        <v/>
      </c>
      <c r="O86" s="30">
        <f>IF(A86="","",IF(OR(B86="",C86="",D86="",E86="",F86="",G86="",H86="",I86="",J86="",K86="",L86=""),"Conferir dados",IF(D86&lt;=C86,"Conferir horário",IF(OR(J86='Parâmetros'!$A$16,J86='Parâmetros'!$A$15),"",IF('Parâmetros'!$B$7="","Conferir parâmetros",IF(L86&gt;'Parâmetros'!$B$7,"Conferir deslocamento",IF(COUNTIFS($B$5:$B$124,B86,$I$5:$I$124,I86,$C$5:$C$124,"&lt;"&amp;D86,$D$5:$D$124,"&gt;"&amp;C86,$J$5:$J$124,"&lt;&gt;"&amp;'Parâmetros'!$A$16)&gt;1,"Conferir sobreposição","")))))))</f>
        <v/>
      </c>
    </row>
    <row r="87" ht="34" customHeight="1">
      <c r="A87" s="19" t="n"/>
      <c r="B87" s="39" t="n"/>
      <c r="C87" s="40" t="n"/>
      <c r="D87" s="40" t="n"/>
      <c r="E87" s="22" t="n"/>
      <c r="F87" s="22" t="n"/>
      <c r="G87" s="23" t="n"/>
      <c r="H87" s="19" t="n"/>
      <c r="I87" s="19" t="n"/>
      <c r="J87" s="19" t="n"/>
      <c r="K87" s="41" t="n"/>
      <c r="L87" s="25" t="n"/>
      <c r="M87" s="26">
        <f>IF(OR(B87="",C87="",L87=""),"",B87+C87-(L87/1440))</f>
        <v/>
      </c>
      <c r="N87" s="13">
        <f>IF(OR(C87="",D87=""),"",IF(D87&gt;C87,(D87-C87)*1440,""))</f>
        <v/>
      </c>
      <c r="O87" s="27">
        <f>IF(A87="","",IF(OR(B87="",C87="",D87="",E87="",F87="",G87="",H87="",I87="",J87="",K87="",L87=""),"Conferir dados",IF(D87&lt;=C87,"Conferir horário",IF(OR(J87='Parâmetros'!$A$16,J87='Parâmetros'!$A$15),"",IF('Parâmetros'!$B$7="","Conferir parâmetros",IF(L87&gt;'Parâmetros'!$B$7,"Conferir deslocamento",IF(COUNTIFS($B$5:$B$124,B87,$I$5:$I$124,I87,$C$5:$C$124,"&lt;"&amp;D87,$D$5:$D$124,"&gt;"&amp;C87,$J$5:$J$124,"&lt;&gt;"&amp;'Parâmetros'!$A$16)&gt;1,"Conferir sobreposição","")))))))</f>
        <v/>
      </c>
    </row>
    <row r="88" ht="34" customHeight="1">
      <c r="A88" s="19" t="n"/>
      <c r="B88" s="39" t="n"/>
      <c r="C88" s="40" t="n"/>
      <c r="D88" s="40" t="n"/>
      <c r="E88" s="22" t="n"/>
      <c r="F88" s="22" t="n"/>
      <c r="G88" s="23" t="n"/>
      <c r="H88" s="19" t="n"/>
      <c r="I88" s="19" t="n"/>
      <c r="J88" s="19" t="n"/>
      <c r="K88" s="41" t="n"/>
      <c r="L88" s="25" t="n"/>
      <c r="M88" s="28">
        <f>IF(OR(B88="",C88="",L88=""),"",B88+C88-(L88/1440))</f>
        <v/>
      </c>
      <c r="N88" s="29">
        <f>IF(OR(C88="",D88=""),"",IF(D88&gt;C88,(D88-C88)*1440,""))</f>
        <v/>
      </c>
      <c r="O88" s="30">
        <f>IF(A88="","",IF(OR(B88="",C88="",D88="",E88="",F88="",G88="",H88="",I88="",J88="",K88="",L88=""),"Conferir dados",IF(D88&lt;=C88,"Conferir horário",IF(OR(J88='Parâmetros'!$A$16,J88='Parâmetros'!$A$15),"",IF('Parâmetros'!$B$7="","Conferir parâmetros",IF(L88&gt;'Parâmetros'!$B$7,"Conferir deslocamento",IF(COUNTIFS($B$5:$B$124,B88,$I$5:$I$124,I88,$C$5:$C$124,"&lt;"&amp;D88,$D$5:$D$124,"&gt;"&amp;C88,$J$5:$J$124,"&lt;&gt;"&amp;'Parâmetros'!$A$16)&gt;1,"Conferir sobreposição","")))))))</f>
        <v/>
      </c>
    </row>
    <row r="89" ht="34" customHeight="1">
      <c r="A89" s="19" t="n"/>
      <c r="B89" s="39" t="n"/>
      <c r="C89" s="40" t="n"/>
      <c r="D89" s="40" t="n"/>
      <c r="E89" s="22" t="n"/>
      <c r="F89" s="22" t="n"/>
      <c r="G89" s="23" t="n"/>
      <c r="H89" s="19" t="n"/>
      <c r="I89" s="19" t="n"/>
      <c r="J89" s="19" t="n"/>
      <c r="K89" s="41" t="n"/>
      <c r="L89" s="25" t="n"/>
      <c r="M89" s="26">
        <f>IF(OR(B89="",C89="",L89=""),"",B89+C89-(L89/1440))</f>
        <v/>
      </c>
      <c r="N89" s="13">
        <f>IF(OR(C89="",D89=""),"",IF(D89&gt;C89,(D89-C89)*1440,""))</f>
        <v/>
      </c>
      <c r="O89" s="27">
        <f>IF(A89="","",IF(OR(B89="",C89="",D89="",E89="",F89="",G89="",H89="",I89="",J89="",K89="",L89=""),"Conferir dados",IF(D89&lt;=C89,"Conferir horário",IF(OR(J89='Parâmetros'!$A$16,J89='Parâmetros'!$A$15),"",IF('Parâmetros'!$B$7="","Conferir parâmetros",IF(L89&gt;'Parâmetros'!$B$7,"Conferir deslocamento",IF(COUNTIFS($B$5:$B$124,B89,$I$5:$I$124,I89,$C$5:$C$124,"&lt;"&amp;D89,$D$5:$D$124,"&gt;"&amp;C89,$J$5:$J$124,"&lt;&gt;"&amp;'Parâmetros'!$A$16)&gt;1,"Conferir sobreposição","")))))))</f>
        <v/>
      </c>
    </row>
    <row r="90" ht="34" customHeight="1">
      <c r="A90" s="19" t="n"/>
      <c r="B90" s="39" t="n"/>
      <c r="C90" s="40" t="n"/>
      <c r="D90" s="40" t="n"/>
      <c r="E90" s="22" t="n"/>
      <c r="F90" s="22" t="n"/>
      <c r="G90" s="23" t="n"/>
      <c r="H90" s="19" t="n"/>
      <c r="I90" s="19" t="n"/>
      <c r="J90" s="19" t="n"/>
      <c r="K90" s="41" t="n"/>
      <c r="L90" s="25" t="n"/>
      <c r="M90" s="28">
        <f>IF(OR(B90="",C90="",L90=""),"",B90+C90-(L90/1440))</f>
        <v/>
      </c>
      <c r="N90" s="29">
        <f>IF(OR(C90="",D90=""),"",IF(D90&gt;C90,(D90-C90)*1440,""))</f>
        <v/>
      </c>
      <c r="O90" s="30">
        <f>IF(A90="","",IF(OR(B90="",C90="",D90="",E90="",F90="",G90="",H90="",I90="",J90="",K90="",L90=""),"Conferir dados",IF(D90&lt;=C90,"Conferir horário",IF(OR(J90='Parâmetros'!$A$16,J90='Parâmetros'!$A$15),"",IF('Parâmetros'!$B$7="","Conferir parâmetros",IF(L90&gt;'Parâmetros'!$B$7,"Conferir deslocamento",IF(COUNTIFS($B$5:$B$124,B90,$I$5:$I$124,I90,$C$5:$C$124,"&lt;"&amp;D90,$D$5:$D$124,"&gt;"&amp;C90,$J$5:$J$124,"&lt;&gt;"&amp;'Parâmetros'!$A$16)&gt;1,"Conferir sobreposição","")))))))</f>
        <v/>
      </c>
    </row>
    <row r="91" ht="34" customHeight="1">
      <c r="A91" s="19" t="n"/>
      <c r="B91" s="39" t="n"/>
      <c r="C91" s="40" t="n"/>
      <c r="D91" s="40" t="n"/>
      <c r="E91" s="22" t="n"/>
      <c r="F91" s="22" t="n"/>
      <c r="G91" s="23" t="n"/>
      <c r="H91" s="19" t="n"/>
      <c r="I91" s="19" t="n"/>
      <c r="J91" s="19" t="n"/>
      <c r="K91" s="41" t="n"/>
      <c r="L91" s="25" t="n"/>
      <c r="M91" s="26">
        <f>IF(OR(B91="",C91="",L91=""),"",B91+C91-(L91/1440))</f>
        <v/>
      </c>
      <c r="N91" s="13">
        <f>IF(OR(C91="",D91=""),"",IF(D91&gt;C91,(D91-C91)*1440,""))</f>
        <v/>
      </c>
      <c r="O91" s="27">
        <f>IF(A91="","",IF(OR(B91="",C91="",D91="",E91="",F91="",G91="",H91="",I91="",J91="",K91="",L91=""),"Conferir dados",IF(D91&lt;=C91,"Conferir horário",IF(OR(J91='Parâmetros'!$A$16,J91='Parâmetros'!$A$15),"",IF('Parâmetros'!$B$7="","Conferir parâmetros",IF(L91&gt;'Parâmetros'!$B$7,"Conferir deslocamento",IF(COUNTIFS($B$5:$B$124,B91,$I$5:$I$124,I91,$C$5:$C$124,"&lt;"&amp;D91,$D$5:$D$124,"&gt;"&amp;C91,$J$5:$J$124,"&lt;&gt;"&amp;'Parâmetros'!$A$16)&gt;1,"Conferir sobreposição","")))))))</f>
        <v/>
      </c>
    </row>
    <row r="92" ht="34" customHeight="1">
      <c r="A92" s="19" t="n"/>
      <c r="B92" s="39" t="n"/>
      <c r="C92" s="40" t="n"/>
      <c r="D92" s="40" t="n"/>
      <c r="E92" s="22" t="n"/>
      <c r="F92" s="22" t="n"/>
      <c r="G92" s="23" t="n"/>
      <c r="H92" s="19" t="n"/>
      <c r="I92" s="19" t="n"/>
      <c r="J92" s="19" t="n"/>
      <c r="K92" s="41" t="n"/>
      <c r="L92" s="25" t="n"/>
      <c r="M92" s="28">
        <f>IF(OR(B92="",C92="",L92=""),"",B92+C92-(L92/1440))</f>
        <v/>
      </c>
      <c r="N92" s="29">
        <f>IF(OR(C92="",D92=""),"",IF(D92&gt;C92,(D92-C92)*1440,""))</f>
        <v/>
      </c>
      <c r="O92" s="30">
        <f>IF(A92="","",IF(OR(B92="",C92="",D92="",E92="",F92="",G92="",H92="",I92="",J92="",K92="",L92=""),"Conferir dados",IF(D92&lt;=C92,"Conferir horário",IF(OR(J92='Parâmetros'!$A$16,J92='Parâmetros'!$A$15),"",IF('Parâmetros'!$B$7="","Conferir parâmetros",IF(L92&gt;'Parâmetros'!$B$7,"Conferir deslocamento",IF(COUNTIFS($B$5:$B$124,B92,$I$5:$I$124,I92,$C$5:$C$124,"&lt;"&amp;D92,$D$5:$D$124,"&gt;"&amp;C92,$J$5:$J$124,"&lt;&gt;"&amp;'Parâmetros'!$A$16)&gt;1,"Conferir sobreposição","")))))))</f>
        <v/>
      </c>
    </row>
    <row r="93" ht="34" customHeight="1">
      <c r="A93" s="19" t="n"/>
      <c r="B93" s="39" t="n"/>
      <c r="C93" s="40" t="n"/>
      <c r="D93" s="40" t="n"/>
      <c r="E93" s="22" t="n"/>
      <c r="F93" s="22" t="n"/>
      <c r="G93" s="23" t="n"/>
      <c r="H93" s="19" t="n"/>
      <c r="I93" s="19" t="n"/>
      <c r="J93" s="19" t="n"/>
      <c r="K93" s="41" t="n"/>
      <c r="L93" s="25" t="n"/>
      <c r="M93" s="26">
        <f>IF(OR(B93="",C93="",L93=""),"",B93+C93-(L93/1440))</f>
        <v/>
      </c>
      <c r="N93" s="13">
        <f>IF(OR(C93="",D93=""),"",IF(D93&gt;C93,(D93-C93)*1440,""))</f>
        <v/>
      </c>
      <c r="O93" s="27">
        <f>IF(A93="","",IF(OR(B93="",C93="",D93="",E93="",F93="",G93="",H93="",I93="",J93="",K93="",L93=""),"Conferir dados",IF(D93&lt;=C93,"Conferir horário",IF(OR(J93='Parâmetros'!$A$16,J93='Parâmetros'!$A$15),"",IF('Parâmetros'!$B$7="","Conferir parâmetros",IF(L93&gt;'Parâmetros'!$B$7,"Conferir deslocamento",IF(COUNTIFS($B$5:$B$124,B93,$I$5:$I$124,I93,$C$5:$C$124,"&lt;"&amp;D93,$D$5:$D$124,"&gt;"&amp;C93,$J$5:$J$124,"&lt;&gt;"&amp;'Parâmetros'!$A$16)&gt;1,"Conferir sobreposição","")))))))</f>
        <v/>
      </c>
    </row>
    <row r="94" ht="34" customHeight="1">
      <c r="A94" s="19" t="n"/>
      <c r="B94" s="39" t="n"/>
      <c r="C94" s="40" t="n"/>
      <c r="D94" s="40" t="n"/>
      <c r="E94" s="22" t="n"/>
      <c r="F94" s="22" t="n"/>
      <c r="G94" s="23" t="n"/>
      <c r="H94" s="19" t="n"/>
      <c r="I94" s="19" t="n"/>
      <c r="J94" s="19" t="n"/>
      <c r="K94" s="41" t="n"/>
      <c r="L94" s="25" t="n"/>
      <c r="M94" s="28">
        <f>IF(OR(B94="",C94="",L94=""),"",B94+C94-(L94/1440))</f>
        <v/>
      </c>
      <c r="N94" s="29">
        <f>IF(OR(C94="",D94=""),"",IF(D94&gt;C94,(D94-C94)*1440,""))</f>
        <v/>
      </c>
      <c r="O94" s="30">
        <f>IF(A94="","",IF(OR(B94="",C94="",D94="",E94="",F94="",G94="",H94="",I94="",J94="",K94="",L94=""),"Conferir dados",IF(D94&lt;=C94,"Conferir horário",IF(OR(J94='Parâmetros'!$A$16,J94='Parâmetros'!$A$15),"",IF('Parâmetros'!$B$7="","Conferir parâmetros",IF(L94&gt;'Parâmetros'!$B$7,"Conferir deslocamento",IF(COUNTIFS($B$5:$B$124,B94,$I$5:$I$124,I94,$C$5:$C$124,"&lt;"&amp;D94,$D$5:$D$124,"&gt;"&amp;C94,$J$5:$J$124,"&lt;&gt;"&amp;'Parâmetros'!$A$16)&gt;1,"Conferir sobreposição","")))))))</f>
        <v/>
      </c>
    </row>
    <row r="95" ht="34" customHeight="1">
      <c r="A95" s="19" t="n"/>
      <c r="B95" s="39" t="n"/>
      <c r="C95" s="40" t="n"/>
      <c r="D95" s="40" t="n"/>
      <c r="E95" s="22" t="n"/>
      <c r="F95" s="22" t="n"/>
      <c r="G95" s="23" t="n"/>
      <c r="H95" s="19" t="n"/>
      <c r="I95" s="19" t="n"/>
      <c r="J95" s="19" t="n"/>
      <c r="K95" s="41" t="n"/>
      <c r="L95" s="25" t="n"/>
      <c r="M95" s="26">
        <f>IF(OR(B95="",C95="",L95=""),"",B95+C95-(L95/1440))</f>
        <v/>
      </c>
      <c r="N95" s="13">
        <f>IF(OR(C95="",D95=""),"",IF(D95&gt;C95,(D95-C95)*1440,""))</f>
        <v/>
      </c>
      <c r="O95" s="27">
        <f>IF(A95="","",IF(OR(B95="",C95="",D95="",E95="",F95="",G95="",H95="",I95="",J95="",K95="",L95=""),"Conferir dados",IF(D95&lt;=C95,"Conferir horário",IF(OR(J95='Parâmetros'!$A$16,J95='Parâmetros'!$A$15),"",IF('Parâmetros'!$B$7="","Conferir parâmetros",IF(L95&gt;'Parâmetros'!$B$7,"Conferir deslocamento",IF(COUNTIFS($B$5:$B$124,B95,$I$5:$I$124,I95,$C$5:$C$124,"&lt;"&amp;D95,$D$5:$D$124,"&gt;"&amp;C95,$J$5:$J$124,"&lt;&gt;"&amp;'Parâmetros'!$A$16)&gt;1,"Conferir sobreposição","")))))))</f>
        <v/>
      </c>
    </row>
    <row r="96" ht="34" customHeight="1">
      <c r="A96" s="19" t="n"/>
      <c r="B96" s="39" t="n"/>
      <c r="C96" s="40" t="n"/>
      <c r="D96" s="40" t="n"/>
      <c r="E96" s="22" t="n"/>
      <c r="F96" s="22" t="n"/>
      <c r="G96" s="23" t="n"/>
      <c r="H96" s="19" t="n"/>
      <c r="I96" s="19" t="n"/>
      <c r="J96" s="19" t="n"/>
      <c r="K96" s="41" t="n"/>
      <c r="L96" s="25" t="n"/>
      <c r="M96" s="28">
        <f>IF(OR(B96="",C96="",L96=""),"",B96+C96-(L96/1440))</f>
        <v/>
      </c>
      <c r="N96" s="29">
        <f>IF(OR(C96="",D96=""),"",IF(D96&gt;C96,(D96-C96)*1440,""))</f>
        <v/>
      </c>
      <c r="O96" s="30">
        <f>IF(A96="","",IF(OR(B96="",C96="",D96="",E96="",F96="",G96="",H96="",I96="",J96="",K96="",L96=""),"Conferir dados",IF(D96&lt;=C96,"Conferir horário",IF(OR(J96='Parâmetros'!$A$16,J96='Parâmetros'!$A$15),"",IF('Parâmetros'!$B$7="","Conferir parâmetros",IF(L96&gt;'Parâmetros'!$B$7,"Conferir deslocamento",IF(COUNTIFS($B$5:$B$124,B96,$I$5:$I$124,I96,$C$5:$C$124,"&lt;"&amp;D96,$D$5:$D$124,"&gt;"&amp;C96,$J$5:$J$124,"&lt;&gt;"&amp;'Parâmetros'!$A$16)&gt;1,"Conferir sobreposição","")))))))</f>
        <v/>
      </c>
    </row>
    <row r="97" ht="34" customHeight="1">
      <c r="A97" s="19" t="n"/>
      <c r="B97" s="39" t="n"/>
      <c r="C97" s="40" t="n"/>
      <c r="D97" s="40" t="n"/>
      <c r="E97" s="22" t="n"/>
      <c r="F97" s="22" t="n"/>
      <c r="G97" s="23" t="n"/>
      <c r="H97" s="19" t="n"/>
      <c r="I97" s="19" t="n"/>
      <c r="J97" s="19" t="n"/>
      <c r="K97" s="41" t="n"/>
      <c r="L97" s="25" t="n"/>
      <c r="M97" s="26">
        <f>IF(OR(B97="",C97="",L97=""),"",B97+C97-(L97/1440))</f>
        <v/>
      </c>
      <c r="N97" s="13">
        <f>IF(OR(C97="",D97=""),"",IF(D97&gt;C97,(D97-C97)*1440,""))</f>
        <v/>
      </c>
      <c r="O97" s="27">
        <f>IF(A97="","",IF(OR(B97="",C97="",D97="",E97="",F97="",G97="",H97="",I97="",J97="",K97="",L97=""),"Conferir dados",IF(D97&lt;=C97,"Conferir horário",IF(OR(J97='Parâmetros'!$A$16,J97='Parâmetros'!$A$15),"",IF('Parâmetros'!$B$7="","Conferir parâmetros",IF(L97&gt;'Parâmetros'!$B$7,"Conferir deslocamento",IF(COUNTIFS($B$5:$B$124,B97,$I$5:$I$124,I97,$C$5:$C$124,"&lt;"&amp;D97,$D$5:$D$124,"&gt;"&amp;C97,$J$5:$J$124,"&lt;&gt;"&amp;'Parâmetros'!$A$16)&gt;1,"Conferir sobreposição","")))))))</f>
        <v/>
      </c>
    </row>
    <row r="98" ht="34" customHeight="1">
      <c r="A98" s="19" t="n"/>
      <c r="B98" s="39" t="n"/>
      <c r="C98" s="40" t="n"/>
      <c r="D98" s="40" t="n"/>
      <c r="E98" s="22" t="n"/>
      <c r="F98" s="22" t="n"/>
      <c r="G98" s="23" t="n"/>
      <c r="H98" s="19" t="n"/>
      <c r="I98" s="19" t="n"/>
      <c r="J98" s="19" t="n"/>
      <c r="K98" s="41" t="n"/>
      <c r="L98" s="25" t="n"/>
      <c r="M98" s="28">
        <f>IF(OR(B98="",C98="",L98=""),"",B98+C98-(L98/1440))</f>
        <v/>
      </c>
      <c r="N98" s="29">
        <f>IF(OR(C98="",D98=""),"",IF(D98&gt;C98,(D98-C98)*1440,""))</f>
        <v/>
      </c>
      <c r="O98" s="30">
        <f>IF(A98="","",IF(OR(B98="",C98="",D98="",E98="",F98="",G98="",H98="",I98="",J98="",K98="",L98=""),"Conferir dados",IF(D98&lt;=C98,"Conferir horário",IF(OR(J98='Parâmetros'!$A$16,J98='Parâmetros'!$A$15),"",IF('Parâmetros'!$B$7="","Conferir parâmetros",IF(L98&gt;'Parâmetros'!$B$7,"Conferir deslocamento",IF(COUNTIFS($B$5:$B$124,B98,$I$5:$I$124,I98,$C$5:$C$124,"&lt;"&amp;D98,$D$5:$D$124,"&gt;"&amp;C98,$J$5:$J$124,"&lt;&gt;"&amp;'Parâmetros'!$A$16)&gt;1,"Conferir sobreposição","")))))))</f>
        <v/>
      </c>
    </row>
    <row r="99" ht="34" customHeight="1">
      <c r="A99" s="19" t="n"/>
      <c r="B99" s="39" t="n"/>
      <c r="C99" s="40" t="n"/>
      <c r="D99" s="40" t="n"/>
      <c r="E99" s="22" t="n"/>
      <c r="F99" s="22" t="n"/>
      <c r="G99" s="23" t="n"/>
      <c r="H99" s="19" t="n"/>
      <c r="I99" s="19" t="n"/>
      <c r="J99" s="19" t="n"/>
      <c r="K99" s="41" t="n"/>
      <c r="L99" s="25" t="n"/>
      <c r="M99" s="26">
        <f>IF(OR(B99="",C99="",L99=""),"",B99+C99-(L99/1440))</f>
        <v/>
      </c>
      <c r="N99" s="13">
        <f>IF(OR(C99="",D99=""),"",IF(D99&gt;C99,(D99-C99)*1440,""))</f>
        <v/>
      </c>
      <c r="O99" s="27">
        <f>IF(A99="","",IF(OR(B99="",C99="",D99="",E99="",F99="",G99="",H99="",I99="",J99="",K99="",L99=""),"Conferir dados",IF(D99&lt;=C99,"Conferir horário",IF(OR(J99='Parâmetros'!$A$16,J99='Parâmetros'!$A$15),"",IF('Parâmetros'!$B$7="","Conferir parâmetros",IF(L99&gt;'Parâmetros'!$B$7,"Conferir deslocamento",IF(COUNTIFS($B$5:$B$124,B99,$I$5:$I$124,I99,$C$5:$C$124,"&lt;"&amp;D99,$D$5:$D$124,"&gt;"&amp;C99,$J$5:$J$124,"&lt;&gt;"&amp;'Parâmetros'!$A$16)&gt;1,"Conferir sobreposição","")))))))</f>
        <v/>
      </c>
    </row>
    <row r="100" ht="34" customHeight="1">
      <c r="A100" s="19" t="n"/>
      <c r="B100" s="39" t="n"/>
      <c r="C100" s="40" t="n"/>
      <c r="D100" s="40" t="n"/>
      <c r="E100" s="22" t="n"/>
      <c r="F100" s="22" t="n"/>
      <c r="G100" s="23" t="n"/>
      <c r="H100" s="19" t="n"/>
      <c r="I100" s="19" t="n"/>
      <c r="J100" s="19" t="n"/>
      <c r="K100" s="41" t="n"/>
      <c r="L100" s="25" t="n"/>
      <c r="M100" s="28">
        <f>IF(OR(B100="",C100="",L100=""),"",B100+C100-(L100/1440))</f>
        <v/>
      </c>
      <c r="N100" s="29">
        <f>IF(OR(C100="",D100=""),"",IF(D100&gt;C100,(D100-C100)*1440,""))</f>
        <v/>
      </c>
      <c r="O100" s="30">
        <f>IF(A100="","",IF(OR(B100="",C100="",D100="",E100="",F100="",G100="",H100="",I100="",J100="",K100="",L100=""),"Conferir dados",IF(D100&lt;=C100,"Conferir horário",IF(OR(J100='Parâmetros'!$A$16,J100='Parâmetros'!$A$15),"",IF('Parâmetros'!$B$7="","Conferir parâmetros",IF(L100&gt;'Parâmetros'!$B$7,"Conferir deslocamento",IF(COUNTIFS($B$5:$B$124,B100,$I$5:$I$124,I100,$C$5:$C$124,"&lt;"&amp;D100,$D$5:$D$124,"&gt;"&amp;C100,$J$5:$J$124,"&lt;&gt;"&amp;'Parâmetros'!$A$16)&gt;1,"Conferir sobreposição","")))))))</f>
        <v/>
      </c>
    </row>
    <row r="101" ht="34" customHeight="1">
      <c r="A101" s="19" t="n"/>
      <c r="B101" s="39" t="n"/>
      <c r="C101" s="40" t="n"/>
      <c r="D101" s="40" t="n"/>
      <c r="E101" s="22" t="n"/>
      <c r="F101" s="22" t="n"/>
      <c r="G101" s="23" t="n"/>
      <c r="H101" s="19" t="n"/>
      <c r="I101" s="19" t="n"/>
      <c r="J101" s="19" t="n"/>
      <c r="K101" s="41" t="n"/>
      <c r="L101" s="25" t="n"/>
      <c r="M101" s="26">
        <f>IF(OR(B101="",C101="",L101=""),"",B101+C101-(L101/1440))</f>
        <v/>
      </c>
      <c r="N101" s="13">
        <f>IF(OR(C101="",D101=""),"",IF(D101&gt;C101,(D101-C101)*1440,""))</f>
        <v/>
      </c>
      <c r="O101" s="27">
        <f>IF(A101="","",IF(OR(B101="",C101="",D101="",E101="",F101="",G101="",H101="",I101="",J101="",K101="",L101=""),"Conferir dados",IF(D101&lt;=C101,"Conferir horário",IF(OR(J101='Parâmetros'!$A$16,J101='Parâmetros'!$A$15),"",IF('Parâmetros'!$B$7="","Conferir parâmetros",IF(L101&gt;'Parâmetros'!$B$7,"Conferir deslocamento",IF(COUNTIFS($B$5:$B$124,B101,$I$5:$I$124,I101,$C$5:$C$124,"&lt;"&amp;D101,$D$5:$D$124,"&gt;"&amp;C101,$J$5:$J$124,"&lt;&gt;"&amp;'Parâmetros'!$A$16)&gt;1,"Conferir sobreposição","")))))))</f>
        <v/>
      </c>
    </row>
    <row r="102" ht="34" customHeight="1">
      <c r="A102" s="19" t="n"/>
      <c r="B102" s="39" t="n"/>
      <c r="C102" s="40" t="n"/>
      <c r="D102" s="40" t="n"/>
      <c r="E102" s="22" t="n"/>
      <c r="F102" s="22" t="n"/>
      <c r="G102" s="23" t="n"/>
      <c r="H102" s="19" t="n"/>
      <c r="I102" s="19" t="n"/>
      <c r="J102" s="19" t="n"/>
      <c r="K102" s="41" t="n"/>
      <c r="L102" s="25" t="n"/>
      <c r="M102" s="28">
        <f>IF(OR(B102="",C102="",L102=""),"",B102+C102-(L102/1440))</f>
        <v/>
      </c>
      <c r="N102" s="29">
        <f>IF(OR(C102="",D102=""),"",IF(D102&gt;C102,(D102-C102)*1440,""))</f>
        <v/>
      </c>
      <c r="O102" s="30">
        <f>IF(A102="","",IF(OR(B102="",C102="",D102="",E102="",F102="",G102="",H102="",I102="",J102="",K102="",L102=""),"Conferir dados",IF(D102&lt;=C102,"Conferir horário",IF(OR(J102='Parâmetros'!$A$16,J102='Parâmetros'!$A$15),"",IF('Parâmetros'!$B$7="","Conferir parâmetros",IF(L102&gt;'Parâmetros'!$B$7,"Conferir deslocamento",IF(COUNTIFS($B$5:$B$124,B102,$I$5:$I$124,I102,$C$5:$C$124,"&lt;"&amp;D102,$D$5:$D$124,"&gt;"&amp;C102,$J$5:$J$124,"&lt;&gt;"&amp;'Parâmetros'!$A$16)&gt;1,"Conferir sobreposição","")))))))</f>
        <v/>
      </c>
    </row>
    <row r="103" ht="34" customHeight="1">
      <c r="A103" s="19" t="n"/>
      <c r="B103" s="39" t="n"/>
      <c r="C103" s="40" t="n"/>
      <c r="D103" s="40" t="n"/>
      <c r="E103" s="22" t="n"/>
      <c r="F103" s="22" t="n"/>
      <c r="G103" s="23" t="n"/>
      <c r="H103" s="19" t="n"/>
      <c r="I103" s="19" t="n"/>
      <c r="J103" s="19" t="n"/>
      <c r="K103" s="41" t="n"/>
      <c r="L103" s="25" t="n"/>
      <c r="M103" s="26">
        <f>IF(OR(B103="",C103="",L103=""),"",B103+C103-(L103/1440))</f>
        <v/>
      </c>
      <c r="N103" s="13">
        <f>IF(OR(C103="",D103=""),"",IF(D103&gt;C103,(D103-C103)*1440,""))</f>
        <v/>
      </c>
      <c r="O103" s="27">
        <f>IF(A103="","",IF(OR(B103="",C103="",D103="",E103="",F103="",G103="",H103="",I103="",J103="",K103="",L103=""),"Conferir dados",IF(D103&lt;=C103,"Conferir horário",IF(OR(J103='Parâmetros'!$A$16,J103='Parâmetros'!$A$15),"",IF('Parâmetros'!$B$7="","Conferir parâmetros",IF(L103&gt;'Parâmetros'!$B$7,"Conferir deslocamento",IF(COUNTIFS($B$5:$B$124,B103,$I$5:$I$124,I103,$C$5:$C$124,"&lt;"&amp;D103,$D$5:$D$124,"&gt;"&amp;C103,$J$5:$J$124,"&lt;&gt;"&amp;'Parâmetros'!$A$16)&gt;1,"Conferir sobreposição","")))))))</f>
        <v/>
      </c>
    </row>
    <row r="104" ht="34" customHeight="1">
      <c r="A104" s="19" t="n"/>
      <c r="B104" s="39" t="n"/>
      <c r="C104" s="40" t="n"/>
      <c r="D104" s="40" t="n"/>
      <c r="E104" s="22" t="n"/>
      <c r="F104" s="22" t="n"/>
      <c r="G104" s="23" t="n"/>
      <c r="H104" s="19" t="n"/>
      <c r="I104" s="19" t="n"/>
      <c r="J104" s="19" t="n"/>
      <c r="K104" s="41" t="n"/>
      <c r="L104" s="25" t="n"/>
      <c r="M104" s="28">
        <f>IF(OR(B104="",C104="",L104=""),"",B104+C104-(L104/1440))</f>
        <v/>
      </c>
      <c r="N104" s="29">
        <f>IF(OR(C104="",D104=""),"",IF(D104&gt;C104,(D104-C104)*1440,""))</f>
        <v/>
      </c>
      <c r="O104" s="30">
        <f>IF(A104="","",IF(OR(B104="",C104="",D104="",E104="",F104="",G104="",H104="",I104="",J104="",K104="",L104=""),"Conferir dados",IF(D104&lt;=C104,"Conferir horário",IF(OR(J104='Parâmetros'!$A$16,J104='Parâmetros'!$A$15),"",IF('Parâmetros'!$B$7="","Conferir parâmetros",IF(L104&gt;'Parâmetros'!$B$7,"Conferir deslocamento",IF(COUNTIFS($B$5:$B$124,B104,$I$5:$I$124,I104,$C$5:$C$124,"&lt;"&amp;D104,$D$5:$D$124,"&gt;"&amp;C104,$J$5:$J$124,"&lt;&gt;"&amp;'Parâmetros'!$A$16)&gt;1,"Conferir sobreposição","")))))))</f>
        <v/>
      </c>
    </row>
    <row r="105" ht="34" customHeight="1">
      <c r="A105" s="19" t="n"/>
      <c r="B105" s="39" t="n"/>
      <c r="C105" s="40" t="n"/>
      <c r="D105" s="40" t="n"/>
      <c r="E105" s="22" t="n"/>
      <c r="F105" s="22" t="n"/>
      <c r="G105" s="23" t="n"/>
      <c r="H105" s="19" t="n"/>
      <c r="I105" s="19" t="n"/>
      <c r="J105" s="19" t="n"/>
      <c r="K105" s="41" t="n"/>
      <c r="L105" s="25" t="n"/>
      <c r="M105" s="26">
        <f>IF(OR(B105="",C105="",L105=""),"",B105+C105-(L105/1440))</f>
        <v/>
      </c>
      <c r="N105" s="13">
        <f>IF(OR(C105="",D105=""),"",IF(D105&gt;C105,(D105-C105)*1440,""))</f>
        <v/>
      </c>
      <c r="O105" s="27">
        <f>IF(A105="","",IF(OR(B105="",C105="",D105="",E105="",F105="",G105="",H105="",I105="",J105="",K105="",L105=""),"Conferir dados",IF(D105&lt;=C105,"Conferir horário",IF(OR(J105='Parâmetros'!$A$16,J105='Parâmetros'!$A$15),"",IF('Parâmetros'!$B$7="","Conferir parâmetros",IF(L105&gt;'Parâmetros'!$B$7,"Conferir deslocamento",IF(COUNTIFS($B$5:$B$124,B105,$I$5:$I$124,I105,$C$5:$C$124,"&lt;"&amp;D105,$D$5:$D$124,"&gt;"&amp;C105,$J$5:$J$124,"&lt;&gt;"&amp;'Parâmetros'!$A$16)&gt;1,"Conferir sobreposição","")))))))</f>
        <v/>
      </c>
    </row>
    <row r="106" ht="34" customHeight="1">
      <c r="A106" s="19" t="n"/>
      <c r="B106" s="39" t="n"/>
      <c r="C106" s="40" t="n"/>
      <c r="D106" s="40" t="n"/>
      <c r="E106" s="22" t="n"/>
      <c r="F106" s="22" t="n"/>
      <c r="G106" s="23" t="n"/>
      <c r="H106" s="19" t="n"/>
      <c r="I106" s="19" t="n"/>
      <c r="J106" s="19" t="n"/>
      <c r="K106" s="41" t="n"/>
      <c r="L106" s="25" t="n"/>
      <c r="M106" s="28">
        <f>IF(OR(B106="",C106="",L106=""),"",B106+C106-(L106/1440))</f>
        <v/>
      </c>
      <c r="N106" s="29">
        <f>IF(OR(C106="",D106=""),"",IF(D106&gt;C106,(D106-C106)*1440,""))</f>
        <v/>
      </c>
      <c r="O106" s="30">
        <f>IF(A106="","",IF(OR(B106="",C106="",D106="",E106="",F106="",G106="",H106="",I106="",J106="",K106="",L106=""),"Conferir dados",IF(D106&lt;=C106,"Conferir horário",IF(OR(J106='Parâmetros'!$A$16,J106='Parâmetros'!$A$15),"",IF('Parâmetros'!$B$7="","Conferir parâmetros",IF(L106&gt;'Parâmetros'!$B$7,"Conferir deslocamento",IF(COUNTIFS($B$5:$B$124,B106,$I$5:$I$124,I106,$C$5:$C$124,"&lt;"&amp;D106,$D$5:$D$124,"&gt;"&amp;C106,$J$5:$J$124,"&lt;&gt;"&amp;'Parâmetros'!$A$16)&gt;1,"Conferir sobreposição","")))))))</f>
        <v/>
      </c>
    </row>
    <row r="107" ht="34" customHeight="1">
      <c r="A107" s="19" t="n"/>
      <c r="B107" s="39" t="n"/>
      <c r="C107" s="40" t="n"/>
      <c r="D107" s="40" t="n"/>
      <c r="E107" s="22" t="n"/>
      <c r="F107" s="22" t="n"/>
      <c r="G107" s="23" t="n"/>
      <c r="H107" s="19" t="n"/>
      <c r="I107" s="19" t="n"/>
      <c r="J107" s="19" t="n"/>
      <c r="K107" s="41" t="n"/>
      <c r="L107" s="25" t="n"/>
      <c r="M107" s="26">
        <f>IF(OR(B107="",C107="",L107=""),"",B107+C107-(L107/1440))</f>
        <v/>
      </c>
      <c r="N107" s="13">
        <f>IF(OR(C107="",D107=""),"",IF(D107&gt;C107,(D107-C107)*1440,""))</f>
        <v/>
      </c>
      <c r="O107" s="27">
        <f>IF(A107="","",IF(OR(B107="",C107="",D107="",E107="",F107="",G107="",H107="",I107="",J107="",K107="",L107=""),"Conferir dados",IF(D107&lt;=C107,"Conferir horário",IF(OR(J107='Parâmetros'!$A$16,J107='Parâmetros'!$A$15),"",IF('Parâmetros'!$B$7="","Conferir parâmetros",IF(L107&gt;'Parâmetros'!$B$7,"Conferir deslocamento",IF(COUNTIFS($B$5:$B$124,B107,$I$5:$I$124,I107,$C$5:$C$124,"&lt;"&amp;D107,$D$5:$D$124,"&gt;"&amp;C107,$J$5:$J$124,"&lt;&gt;"&amp;'Parâmetros'!$A$16)&gt;1,"Conferir sobreposição","")))))))</f>
        <v/>
      </c>
    </row>
    <row r="108" ht="34" customHeight="1">
      <c r="A108" s="19" t="n"/>
      <c r="B108" s="39" t="n"/>
      <c r="C108" s="40" t="n"/>
      <c r="D108" s="40" t="n"/>
      <c r="E108" s="22" t="n"/>
      <c r="F108" s="22" t="n"/>
      <c r="G108" s="23" t="n"/>
      <c r="H108" s="19" t="n"/>
      <c r="I108" s="19" t="n"/>
      <c r="J108" s="19" t="n"/>
      <c r="K108" s="41" t="n"/>
      <c r="L108" s="25" t="n"/>
      <c r="M108" s="28">
        <f>IF(OR(B108="",C108="",L108=""),"",B108+C108-(L108/1440))</f>
        <v/>
      </c>
      <c r="N108" s="29">
        <f>IF(OR(C108="",D108=""),"",IF(D108&gt;C108,(D108-C108)*1440,""))</f>
        <v/>
      </c>
      <c r="O108" s="30">
        <f>IF(A108="","",IF(OR(B108="",C108="",D108="",E108="",F108="",G108="",H108="",I108="",J108="",K108="",L108=""),"Conferir dados",IF(D108&lt;=C108,"Conferir horário",IF(OR(J108='Parâmetros'!$A$16,J108='Parâmetros'!$A$15),"",IF('Parâmetros'!$B$7="","Conferir parâmetros",IF(L108&gt;'Parâmetros'!$B$7,"Conferir deslocamento",IF(COUNTIFS($B$5:$B$124,B108,$I$5:$I$124,I108,$C$5:$C$124,"&lt;"&amp;D108,$D$5:$D$124,"&gt;"&amp;C108,$J$5:$J$124,"&lt;&gt;"&amp;'Parâmetros'!$A$16)&gt;1,"Conferir sobreposição","")))))))</f>
        <v/>
      </c>
    </row>
    <row r="109" ht="34" customHeight="1">
      <c r="A109" s="19" t="n"/>
      <c r="B109" s="39" t="n"/>
      <c r="C109" s="40" t="n"/>
      <c r="D109" s="40" t="n"/>
      <c r="E109" s="22" t="n"/>
      <c r="F109" s="22" t="n"/>
      <c r="G109" s="23" t="n"/>
      <c r="H109" s="19" t="n"/>
      <c r="I109" s="19" t="n"/>
      <c r="J109" s="19" t="n"/>
      <c r="K109" s="41" t="n"/>
      <c r="L109" s="25" t="n"/>
      <c r="M109" s="26">
        <f>IF(OR(B109="",C109="",L109=""),"",B109+C109-(L109/1440))</f>
        <v/>
      </c>
      <c r="N109" s="13">
        <f>IF(OR(C109="",D109=""),"",IF(D109&gt;C109,(D109-C109)*1440,""))</f>
        <v/>
      </c>
      <c r="O109" s="27">
        <f>IF(A109="","",IF(OR(B109="",C109="",D109="",E109="",F109="",G109="",H109="",I109="",J109="",K109="",L109=""),"Conferir dados",IF(D109&lt;=C109,"Conferir horário",IF(OR(J109='Parâmetros'!$A$16,J109='Parâmetros'!$A$15),"",IF('Parâmetros'!$B$7="","Conferir parâmetros",IF(L109&gt;'Parâmetros'!$B$7,"Conferir deslocamento",IF(COUNTIFS($B$5:$B$124,B109,$I$5:$I$124,I109,$C$5:$C$124,"&lt;"&amp;D109,$D$5:$D$124,"&gt;"&amp;C109,$J$5:$J$124,"&lt;&gt;"&amp;'Parâmetros'!$A$16)&gt;1,"Conferir sobreposição","")))))))</f>
        <v/>
      </c>
    </row>
    <row r="110" ht="34" customHeight="1">
      <c r="A110" s="19" t="n"/>
      <c r="B110" s="39" t="n"/>
      <c r="C110" s="40" t="n"/>
      <c r="D110" s="40" t="n"/>
      <c r="E110" s="22" t="n"/>
      <c r="F110" s="22" t="n"/>
      <c r="G110" s="23" t="n"/>
      <c r="H110" s="19" t="n"/>
      <c r="I110" s="19" t="n"/>
      <c r="J110" s="19" t="n"/>
      <c r="K110" s="41" t="n"/>
      <c r="L110" s="25" t="n"/>
      <c r="M110" s="28">
        <f>IF(OR(B110="",C110="",L110=""),"",B110+C110-(L110/1440))</f>
        <v/>
      </c>
      <c r="N110" s="29">
        <f>IF(OR(C110="",D110=""),"",IF(D110&gt;C110,(D110-C110)*1440,""))</f>
        <v/>
      </c>
      <c r="O110" s="30">
        <f>IF(A110="","",IF(OR(B110="",C110="",D110="",E110="",F110="",G110="",H110="",I110="",J110="",K110="",L110=""),"Conferir dados",IF(D110&lt;=C110,"Conferir horário",IF(OR(J110='Parâmetros'!$A$16,J110='Parâmetros'!$A$15),"",IF('Parâmetros'!$B$7="","Conferir parâmetros",IF(L110&gt;'Parâmetros'!$B$7,"Conferir deslocamento",IF(COUNTIFS($B$5:$B$124,B110,$I$5:$I$124,I110,$C$5:$C$124,"&lt;"&amp;D110,$D$5:$D$124,"&gt;"&amp;C110,$J$5:$J$124,"&lt;&gt;"&amp;'Parâmetros'!$A$16)&gt;1,"Conferir sobreposição","")))))))</f>
        <v/>
      </c>
    </row>
    <row r="111" ht="34" customHeight="1">
      <c r="A111" s="19" t="n"/>
      <c r="B111" s="39" t="n"/>
      <c r="C111" s="40" t="n"/>
      <c r="D111" s="40" t="n"/>
      <c r="E111" s="22" t="n"/>
      <c r="F111" s="22" t="n"/>
      <c r="G111" s="23" t="n"/>
      <c r="H111" s="19" t="n"/>
      <c r="I111" s="19" t="n"/>
      <c r="J111" s="19" t="n"/>
      <c r="K111" s="41" t="n"/>
      <c r="L111" s="25" t="n"/>
      <c r="M111" s="26">
        <f>IF(OR(B111="",C111="",L111=""),"",B111+C111-(L111/1440))</f>
        <v/>
      </c>
      <c r="N111" s="13">
        <f>IF(OR(C111="",D111=""),"",IF(D111&gt;C111,(D111-C111)*1440,""))</f>
        <v/>
      </c>
      <c r="O111" s="27">
        <f>IF(A111="","",IF(OR(B111="",C111="",D111="",E111="",F111="",G111="",H111="",I111="",J111="",K111="",L111=""),"Conferir dados",IF(D111&lt;=C111,"Conferir horário",IF(OR(J111='Parâmetros'!$A$16,J111='Parâmetros'!$A$15),"",IF('Parâmetros'!$B$7="","Conferir parâmetros",IF(L111&gt;'Parâmetros'!$B$7,"Conferir deslocamento",IF(COUNTIFS($B$5:$B$124,B111,$I$5:$I$124,I111,$C$5:$C$124,"&lt;"&amp;D111,$D$5:$D$124,"&gt;"&amp;C111,$J$5:$J$124,"&lt;&gt;"&amp;'Parâmetros'!$A$16)&gt;1,"Conferir sobreposição","")))))))</f>
        <v/>
      </c>
    </row>
    <row r="112" ht="34" customHeight="1">
      <c r="A112" s="19" t="n"/>
      <c r="B112" s="39" t="n"/>
      <c r="C112" s="40" t="n"/>
      <c r="D112" s="40" t="n"/>
      <c r="E112" s="22" t="n"/>
      <c r="F112" s="22" t="n"/>
      <c r="G112" s="23" t="n"/>
      <c r="H112" s="19" t="n"/>
      <c r="I112" s="19" t="n"/>
      <c r="J112" s="19" t="n"/>
      <c r="K112" s="41" t="n"/>
      <c r="L112" s="25" t="n"/>
      <c r="M112" s="28">
        <f>IF(OR(B112="",C112="",L112=""),"",B112+C112-(L112/1440))</f>
        <v/>
      </c>
      <c r="N112" s="29">
        <f>IF(OR(C112="",D112=""),"",IF(D112&gt;C112,(D112-C112)*1440,""))</f>
        <v/>
      </c>
      <c r="O112" s="30">
        <f>IF(A112="","",IF(OR(B112="",C112="",D112="",E112="",F112="",G112="",H112="",I112="",J112="",K112="",L112=""),"Conferir dados",IF(D112&lt;=C112,"Conferir horário",IF(OR(J112='Parâmetros'!$A$16,J112='Parâmetros'!$A$15),"",IF('Parâmetros'!$B$7="","Conferir parâmetros",IF(L112&gt;'Parâmetros'!$B$7,"Conferir deslocamento",IF(COUNTIFS($B$5:$B$124,B112,$I$5:$I$124,I112,$C$5:$C$124,"&lt;"&amp;D112,$D$5:$D$124,"&gt;"&amp;C112,$J$5:$J$124,"&lt;&gt;"&amp;'Parâmetros'!$A$16)&gt;1,"Conferir sobreposição","")))))))</f>
        <v/>
      </c>
    </row>
    <row r="113" ht="34" customHeight="1">
      <c r="A113" s="19" t="n"/>
      <c r="B113" s="39" t="n"/>
      <c r="C113" s="40" t="n"/>
      <c r="D113" s="40" t="n"/>
      <c r="E113" s="22" t="n"/>
      <c r="F113" s="22" t="n"/>
      <c r="G113" s="23" t="n"/>
      <c r="H113" s="19" t="n"/>
      <c r="I113" s="19" t="n"/>
      <c r="J113" s="19" t="n"/>
      <c r="K113" s="41" t="n"/>
      <c r="L113" s="25" t="n"/>
      <c r="M113" s="26">
        <f>IF(OR(B113="",C113="",L113=""),"",B113+C113-(L113/1440))</f>
        <v/>
      </c>
      <c r="N113" s="13">
        <f>IF(OR(C113="",D113=""),"",IF(D113&gt;C113,(D113-C113)*1440,""))</f>
        <v/>
      </c>
      <c r="O113" s="27">
        <f>IF(A113="","",IF(OR(B113="",C113="",D113="",E113="",F113="",G113="",H113="",I113="",J113="",K113="",L113=""),"Conferir dados",IF(D113&lt;=C113,"Conferir horário",IF(OR(J113='Parâmetros'!$A$16,J113='Parâmetros'!$A$15),"",IF('Parâmetros'!$B$7="","Conferir parâmetros",IF(L113&gt;'Parâmetros'!$B$7,"Conferir deslocamento",IF(COUNTIFS($B$5:$B$124,B113,$I$5:$I$124,I113,$C$5:$C$124,"&lt;"&amp;D113,$D$5:$D$124,"&gt;"&amp;C113,$J$5:$J$124,"&lt;&gt;"&amp;'Parâmetros'!$A$16)&gt;1,"Conferir sobreposição","")))))))</f>
        <v/>
      </c>
    </row>
    <row r="114" ht="34" customHeight="1">
      <c r="A114" s="19" t="n"/>
      <c r="B114" s="39" t="n"/>
      <c r="C114" s="40" t="n"/>
      <c r="D114" s="40" t="n"/>
      <c r="E114" s="22" t="n"/>
      <c r="F114" s="22" t="n"/>
      <c r="G114" s="23" t="n"/>
      <c r="H114" s="19" t="n"/>
      <c r="I114" s="19" t="n"/>
      <c r="J114" s="19" t="n"/>
      <c r="K114" s="41" t="n"/>
      <c r="L114" s="25" t="n"/>
      <c r="M114" s="28">
        <f>IF(OR(B114="",C114="",L114=""),"",B114+C114-(L114/1440))</f>
        <v/>
      </c>
      <c r="N114" s="29">
        <f>IF(OR(C114="",D114=""),"",IF(D114&gt;C114,(D114-C114)*1440,""))</f>
        <v/>
      </c>
      <c r="O114" s="30">
        <f>IF(A114="","",IF(OR(B114="",C114="",D114="",E114="",F114="",G114="",H114="",I114="",J114="",K114="",L114=""),"Conferir dados",IF(D114&lt;=C114,"Conferir horário",IF(OR(J114='Parâmetros'!$A$16,J114='Parâmetros'!$A$15),"",IF('Parâmetros'!$B$7="","Conferir parâmetros",IF(L114&gt;'Parâmetros'!$B$7,"Conferir deslocamento",IF(COUNTIFS($B$5:$B$124,B114,$I$5:$I$124,I114,$C$5:$C$124,"&lt;"&amp;D114,$D$5:$D$124,"&gt;"&amp;C114,$J$5:$J$124,"&lt;&gt;"&amp;'Parâmetros'!$A$16)&gt;1,"Conferir sobreposição","")))))))</f>
        <v/>
      </c>
    </row>
    <row r="115" ht="34" customHeight="1">
      <c r="A115" s="19" t="n"/>
      <c r="B115" s="39" t="n"/>
      <c r="C115" s="40" t="n"/>
      <c r="D115" s="40" t="n"/>
      <c r="E115" s="22" t="n"/>
      <c r="F115" s="22" t="n"/>
      <c r="G115" s="23" t="n"/>
      <c r="H115" s="19" t="n"/>
      <c r="I115" s="19" t="n"/>
      <c r="J115" s="19" t="n"/>
      <c r="K115" s="41" t="n"/>
      <c r="L115" s="25" t="n"/>
      <c r="M115" s="26">
        <f>IF(OR(B115="",C115="",L115=""),"",B115+C115-(L115/1440))</f>
        <v/>
      </c>
      <c r="N115" s="13">
        <f>IF(OR(C115="",D115=""),"",IF(D115&gt;C115,(D115-C115)*1440,""))</f>
        <v/>
      </c>
      <c r="O115" s="27">
        <f>IF(A115="","",IF(OR(B115="",C115="",D115="",E115="",F115="",G115="",H115="",I115="",J115="",K115="",L115=""),"Conferir dados",IF(D115&lt;=C115,"Conferir horário",IF(OR(J115='Parâmetros'!$A$16,J115='Parâmetros'!$A$15),"",IF('Parâmetros'!$B$7="","Conferir parâmetros",IF(L115&gt;'Parâmetros'!$B$7,"Conferir deslocamento",IF(COUNTIFS($B$5:$B$124,B115,$I$5:$I$124,I115,$C$5:$C$124,"&lt;"&amp;D115,$D$5:$D$124,"&gt;"&amp;C115,$J$5:$J$124,"&lt;&gt;"&amp;'Parâmetros'!$A$16)&gt;1,"Conferir sobreposição","")))))))</f>
        <v/>
      </c>
    </row>
    <row r="116" ht="34" customHeight="1">
      <c r="A116" s="19" t="n"/>
      <c r="B116" s="39" t="n"/>
      <c r="C116" s="40" t="n"/>
      <c r="D116" s="40" t="n"/>
      <c r="E116" s="22" t="n"/>
      <c r="F116" s="22" t="n"/>
      <c r="G116" s="23" t="n"/>
      <c r="H116" s="19" t="n"/>
      <c r="I116" s="19" t="n"/>
      <c r="J116" s="19" t="n"/>
      <c r="K116" s="41" t="n"/>
      <c r="L116" s="25" t="n"/>
      <c r="M116" s="28">
        <f>IF(OR(B116="",C116="",L116=""),"",B116+C116-(L116/1440))</f>
        <v/>
      </c>
      <c r="N116" s="29">
        <f>IF(OR(C116="",D116=""),"",IF(D116&gt;C116,(D116-C116)*1440,""))</f>
        <v/>
      </c>
      <c r="O116" s="30">
        <f>IF(A116="","",IF(OR(B116="",C116="",D116="",E116="",F116="",G116="",H116="",I116="",J116="",K116="",L116=""),"Conferir dados",IF(D116&lt;=C116,"Conferir horário",IF(OR(J116='Parâmetros'!$A$16,J116='Parâmetros'!$A$15),"",IF('Parâmetros'!$B$7="","Conferir parâmetros",IF(L116&gt;'Parâmetros'!$B$7,"Conferir deslocamento",IF(COUNTIFS($B$5:$B$124,B116,$I$5:$I$124,I116,$C$5:$C$124,"&lt;"&amp;D116,$D$5:$D$124,"&gt;"&amp;C116,$J$5:$J$124,"&lt;&gt;"&amp;'Parâmetros'!$A$16)&gt;1,"Conferir sobreposição","")))))))</f>
        <v/>
      </c>
    </row>
    <row r="117" ht="34" customHeight="1">
      <c r="A117" s="19" t="n"/>
      <c r="B117" s="39" t="n"/>
      <c r="C117" s="40" t="n"/>
      <c r="D117" s="40" t="n"/>
      <c r="E117" s="22" t="n"/>
      <c r="F117" s="22" t="n"/>
      <c r="G117" s="23" t="n"/>
      <c r="H117" s="19" t="n"/>
      <c r="I117" s="19" t="n"/>
      <c r="J117" s="19" t="n"/>
      <c r="K117" s="41" t="n"/>
      <c r="L117" s="25" t="n"/>
      <c r="M117" s="26">
        <f>IF(OR(B117="",C117="",L117=""),"",B117+C117-(L117/1440))</f>
        <v/>
      </c>
      <c r="N117" s="13">
        <f>IF(OR(C117="",D117=""),"",IF(D117&gt;C117,(D117-C117)*1440,""))</f>
        <v/>
      </c>
      <c r="O117" s="27">
        <f>IF(A117="","",IF(OR(B117="",C117="",D117="",E117="",F117="",G117="",H117="",I117="",J117="",K117="",L117=""),"Conferir dados",IF(D117&lt;=C117,"Conferir horário",IF(OR(J117='Parâmetros'!$A$16,J117='Parâmetros'!$A$15),"",IF('Parâmetros'!$B$7="","Conferir parâmetros",IF(L117&gt;'Parâmetros'!$B$7,"Conferir deslocamento",IF(COUNTIFS($B$5:$B$124,B117,$I$5:$I$124,I117,$C$5:$C$124,"&lt;"&amp;D117,$D$5:$D$124,"&gt;"&amp;C117,$J$5:$J$124,"&lt;&gt;"&amp;'Parâmetros'!$A$16)&gt;1,"Conferir sobreposição","")))))))</f>
        <v/>
      </c>
    </row>
    <row r="118" ht="34" customHeight="1">
      <c r="A118" s="19" t="n"/>
      <c r="B118" s="39" t="n"/>
      <c r="C118" s="40" t="n"/>
      <c r="D118" s="40" t="n"/>
      <c r="E118" s="22" t="n"/>
      <c r="F118" s="22" t="n"/>
      <c r="G118" s="23" t="n"/>
      <c r="H118" s="19" t="n"/>
      <c r="I118" s="19" t="n"/>
      <c r="J118" s="19" t="n"/>
      <c r="K118" s="41" t="n"/>
      <c r="L118" s="25" t="n"/>
      <c r="M118" s="28">
        <f>IF(OR(B118="",C118="",L118=""),"",B118+C118-(L118/1440))</f>
        <v/>
      </c>
      <c r="N118" s="29">
        <f>IF(OR(C118="",D118=""),"",IF(D118&gt;C118,(D118-C118)*1440,""))</f>
        <v/>
      </c>
      <c r="O118" s="30">
        <f>IF(A118="","",IF(OR(B118="",C118="",D118="",E118="",F118="",G118="",H118="",I118="",J118="",K118="",L118=""),"Conferir dados",IF(D118&lt;=C118,"Conferir horário",IF(OR(J118='Parâmetros'!$A$16,J118='Parâmetros'!$A$15),"",IF('Parâmetros'!$B$7="","Conferir parâmetros",IF(L118&gt;'Parâmetros'!$B$7,"Conferir deslocamento",IF(COUNTIFS($B$5:$B$124,B118,$I$5:$I$124,I118,$C$5:$C$124,"&lt;"&amp;D118,$D$5:$D$124,"&gt;"&amp;C118,$J$5:$J$124,"&lt;&gt;"&amp;'Parâmetros'!$A$16)&gt;1,"Conferir sobreposição","")))))))</f>
        <v/>
      </c>
    </row>
    <row r="119" ht="34" customHeight="1">
      <c r="A119" s="19" t="n"/>
      <c r="B119" s="39" t="n"/>
      <c r="C119" s="40" t="n"/>
      <c r="D119" s="40" t="n"/>
      <c r="E119" s="22" t="n"/>
      <c r="F119" s="22" t="n"/>
      <c r="G119" s="23" t="n"/>
      <c r="H119" s="19" t="n"/>
      <c r="I119" s="19" t="n"/>
      <c r="J119" s="19" t="n"/>
      <c r="K119" s="41" t="n"/>
      <c r="L119" s="25" t="n"/>
      <c r="M119" s="26">
        <f>IF(OR(B119="",C119="",L119=""),"",B119+C119-(L119/1440))</f>
        <v/>
      </c>
      <c r="N119" s="13">
        <f>IF(OR(C119="",D119=""),"",IF(D119&gt;C119,(D119-C119)*1440,""))</f>
        <v/>
      </c>
      <c r="O119" s="27">
        <f>IF(A119="","",IF(OR(B119="",C119="",D119="",E119="",F119="",G119="",H119="",I119="",J119="",K119="",L119=""),"Conferir dados",IF(D119&lt;=C119,"Conferir horário",IF(OR(J119='Parâmetros'!$A$16,J119='Parâmetros'!$A$15),"",IF('Parâmetros'!$B$7="","Conferir parâmetros",IF(L119&gt;'Parâmetros'!$B$7,"Conferir deslocamento",IF(COUNTIFS($B$5:$B$124,B119,$I$5:$I$124,I119,$C$5:$C$124,"&lt;"&amp;D119,$D$5:$D$124,"&gt;"&amp;C119,$J$5:$J$124,"&lt;&gt;"&amp;'Parâmetros'!$A$16)&gt;1,"Conferir sobreposição","")))))))</f>
        <v/>
      </c>
    </row>
    <row r="120" ht="34" customHeight="1">
      <c r="A120" s="19" t="n"/>
      <c r="B120" s="39" t="n"/>
      <c r="C120" s="40" t="n"/>
      <c r="D120" s="40" t="n"/>
      <c r="E120" s="22" t="n"/>
      <c r="F120" s="22" t="n"/>
      <c r="G120" s="23" t="n"/>
      <c r="H120" s="19" t="n"/>
      <c r="I120" s="19" t="n"/>
      <c r="J120" s="19" t="n"/>
      <c r="K120" s="41" t="n"/>
      <c r="L120" s="25" t="n"/>
      <c r="M120" s="28">
        <f>IF(OR(B120="",C120="",L120=""),"",B120+C120-(L120/1440))</f>
        <v/>
      </c>
      <c r="N120" s="29">
        <f>IF(OR(C120="",D120=""),"",IF(D120&gt;C120,(D120-C120)*1440,""))</f>
        <v/>
      </c>
      <c r="O120" s="30">
        <f>IF(A120="","",IF(OR(B120="",C120="",D120="",E120="",F120="",G120="",H120="",I120="",J120="",K120="",L120=""),"Conferir dados",IF(D120&lt;=C120,"Conferir horário",IF(OR(J120='Parâmetros'!$A$16,J120='Parâmetros'!$A$15),"",IF('Parâmetros'!$B$7="","Conferir parâmetros",IF(L120&gt;'Parâmetros'!$B$7,"Conferir deslocamento",IF(COUNTIFS($B$5:$B$124,B120,$I$5:$I$124,I120,$C$5:$C$124,"&lt;"&amp;D120,$D$5:$D$124,"&gt;"&amp;C120,$J$5:$J$124,"&lt;&gt;"&amp;'Parâmetros'!$A$16)&gt;1,"Conferir sobreposição","")))))))</f>
        <v/>
      </c>
    </row>
    <row r="121" ht="34" customHeight="1">
      <c r="A121" s="19" t="n"/>
      <c r="B121" s="39" t="n"/>
      <c r="C121" s="40" t="n"/>
      <c r="D121" s="40" t="n"/>
      <c r="E121" s="22" t="n"/>
      <c r="F121" s="22" t="n"/>
      <c r="G121" s="23" t="n"/>
      <c r="H121" s="19" t="n"/>
      <c r="I121" s="19" t="n"/>
      <c r="J121" s="19" t="n"/>
      <c r="K121" s="41" t="n"/>
      <c r="L121" s="25" t="n"/>
      <c r="M121" s="26">
        <f>IF(OR(B121="",C121="",L121=""),"",B121+C121-(L121/1440))</f>
        <v/>
      </c>
      <c r="N121" s="13">
        <f>IF(OR(C121="",D121=""),"",IF(D121&gt;C121,(D121-C121)*1440,""))</f>
        <v/>
      </c>
      <c r="O121" s="27">
        <f>IF(A121="","",IF(OR(B121="",C121="",D121="",E121="",F121="",G121="",H121="",I121="",J121="",K121="",L121=""),"Conferir dados",IF(D121&lt;=C121,"Conferir horário",IF(OR(J121='Parâmetros'!$A$16,J121='Parâmetros'!$A$15),"",IF('Parâmetros'!$B$7="","Conferir parâmetros",IF(L121&gt;'Parâmetros'!$B$7,"Conferir deslocamento",IF(COUNTIFS($B$5:$B$124,B121,$I$5:$I$124,I121,$C$5:$C$124,"&lt;"&amp;D121,$D$5:$D$124,"&gt;"&amp;C121,$J$5:$J$124,"&lt;&gt;"&amp;'Parâmetros'!$A$16)&gt;1,"Conferir sobreposição","")))))))</f>
        <v/>
      </c>
    </row>
    <row r="122" ht="34" customHeight="1">
      <c r="A122" s="19" t="n"/>
      <c r="B122" s="39" t="n"/>
      <c r="C122" s="40" t="n"/>
      <c r="D122" s="40" t="n"/>
      <c r="E122" s="22" t="n"/>
      <c r="F122" s="22" t="n"/>
      <c r="G122" s="23" t="n"/>
      <c r="H122" s="19" t="n"/>
      <c r="I122" s="19" t="n"/>
      <c r="J122" s="19" t="n"/>
      <c r="K122" s="41" t="n"/>
      <c r="L122" s="25" t="n"/>
      <c r="M122" s="28">
        <f>IF(OR(B122="",C122="",L122=""),"",B122+C122-(L122/1440))</f>
        <v/>
      </c>
      <c r="N122" s="29">
        <f>IF(OR(C122="",D122=""),"",IF(D122&gt;C122,(D122-C122)*1440,""))</f>
        <v/>
      </c>
      <c r="O122" s="30">
        <f>IF(A122="","",IF(OR(B122="",C122="",D122="",E122="",F122="",G122="",H122="",I122="",J122="",K122="",L122=""),"Conferir dados",IF(D122&lt;=C122,"Conferir horário",IF(OR(J122='Parâmetros'!$A$16,J122='Parâmetros'!$A$15),"",IF('Parâmetros'!$B$7="","Conferir parâmetros",IF(L122&gt;'Parâmetros'!$B$7,"Conferir deslocamento",IF(COUNTIFS($B$5:$B$124,B122,$I$5:$I$124,I122,$C$5:$C$124,"&lt;"&amp;D122,$D$5:$D$124,"&gt;"&amp;C122,$J$5:$J$124,"&lt;&gt;"&amp;'Parâmetros'!$A$16)&gt;1,"Conferir sobreposição","")))))))</f>
        <v/>
      </c>
    </row>
    <row r="123" ht="34" customHeight="1">
      <c r="A123" s="19" t="n"/>
      <c r="B123" s="39" t="n"/>
      <c r="C123" s="40" t="n"/>
      <c r="D123" s="40" t="n"/>
      <c r="E123" s="22" t="n"/>
      <c r="F123" s="22" t="n"/>
      <c r="G123" s="23" t="n"/>
      <c r="H123" s="19" t="n"/>
      <c r="I123" s="19" t="n"/>
      <c r="J123" s="19" t="n"/>
      <c r="K123" s="41" t="n"/>
      <c r="L123" s="25" t="n"/>
      <c r="M123" s="26">
        <f>IF(OR(B123="",C123="",L123=""),"",B123+C123-(L123/1440))</f>
        <v/>
      </c>
      <c r="N123" s="13">
        <f>IF(OR(C123="",D123=""),"",IF(D123&gt;C123,(D123-C123)*1440,""))</f>
        <v/>
      </c>
      <c r="O123" s="27">
        <f>IF(A123="","",IF(OR(B123="",C123="",D123="",E123="",F123="",G123="",H123="",I123="",J123="",K123="",L123=""),"Conferir dados",IF(D123&lt;=C123,"Conferir horário",IF(OR(J123='Parâmetros'!$A$16,J123='Parâmetros'!$A$15),"",IF('Parâmetros'!$B$7="","Conferir parâmetros",IF(L123&gt;'Parâmetros'!$B$7,"Conferir deslocamento",IF(COUNTIFS($B$5:$B$124,B123,$I$5:$I$124,I123,$C$5:$C$124,"&lt;"&amp;D123,$D$5:$D$124,"&gt;"&amp;C123,$J$5:$J$124,"&lt;&gt;"&amp;'Parâmetros'!$A$16)&gt;1,"Conferir sobreposição","")))))))</f>
        <v/>
      </c>
    </row>
    <row r="124" ht="34" customHeight="1">
      <c r="A124" s="19" t="n"/>
      <c r="B124" s="39" t="n"/>
      <c r="C124" s="40" t="n"/>
      <c r="D124" s="40" t="n"/>
      <c r="E124" s="22" t="n"/>
      <c r="F124" s="22" t="n"/>
      <c r="G124" s="23" t="n"/>
      <c r="H124" s="19" t="n"/>
      <c r="I124" s="19" t="n"/>
      <c r="J124" s="19" t="n"/>
      <c r="K124" s="41" t="n"/>
      <c r="L124" s="25" t="n"/>
      <c r="M124" s="28">
        <f>IF(OR(B124="",C124="",L124=""),"",B124+C124-(L124/1440))</f>
        <v/>
      </c>
      <c r="N124" s="29">
        <f>IF(OR(C124="",D124=""),"",IF(D124&gt;C124,(D124-C124)*1440,""))</f>
        <v/>
      </c>
      <c r="O124" s="30">
        <f>IF(A124="","",IF(OR(B124="",C124="",D124="",E124="",F124="",G124="",H124="",I124="",J124="",K124="",L124=""),"Conferir dados",IF(D124&lt;=C124,"Conferir horário",IF(OR(J124='Parâmetros'!$A$16,J124='Parâmetros'!$A$15),"",IF('Parâmetros'!$B$7="","Conferir parâmetros",IF(L124&gt;'Parâmetros'!$B$7,"Conferir deslocamento",IF(COUNTIFS($B$5:$B$124,B124,$I$5:$I$124,I124,$C$5:$C$124,"&lt;"&amp;D124,$D$5:$D$124,"&gt;"&amp;C124,$J$5:$J$124,"&lt;&gt;"&amp;'Parâmetros'!$A$16)&gt;1,"Conferir sobreposição","")))))))</f>
        <v/>
      </c>
    </row>
  </sheetData>
  <autoFilter ref="A4:O124"/>
  <mergeCells count="1">
    <mergeCell ref="A1:O1"/>
  </mergeCells>
  <conditionalFormatting sqref="O5:O124">
    <cfRule type="expression" priority="1" dxfId="1" stopIfTrue="1">
      <formula>LEFT($O5,8)="Conferir"</formula>
    </cfRule>
  </conditionalFormatting>
  <conditionalFormatting sqref="J5:J124">
    <cfRule type="expression" priority="2" dxfId="0">
      <formula>OR($J5="Confirmado",$J5="Concluído")</formula>
    </cfRule>
  </conditionalFormatting>
  <conditionalFormatting sqref="B5:B124">
    <cfRule type="expression" priority="3" dxfId="1">
      <formula>AND($A5&lt;&gt;"",$B5&lt;TODAY(),$J5&lt;&gt;"Concluído",$J5&lt;&gt;"Cancelado")</formula>
    </cfRule>
  </conditionalFormatting>
  <dataValidations count="10">
    <dataValidation sqref="A5:A124" showDropDown="0" showInputMessage="0" showErrorMessage="0" allowBlank="0" errorTitle="ID repetido" error="Use um identificador único ou deixe a célula vazia." type="custom">
      <formula1>=OR(A5="",COUNTIF($A$5:$A$124,A5)=1)</formula1>
    </dataValidation>
    <dataValidation sqref="B5:B124" showDropDown="0" showInputMessage="0" showErrorMessage="0" allowBlank="0" errorTitle="Data fora do intervalo" error="Informe uma data dentro do período preparado para a agenda." promptTitle="Data do atendimento" prompt="Use o formato DD/MM/AAAA." type="date" operator="between">
      <formula1>DATE(2026,8,10)</formula1>
      <formula2>DATE(2027,9,9)</formula2>
    </dataValidation>
    <dataValidation sqref="C5:C124" showDropDown="0" showInputMessage="0" showErrorMessage="0" allowBlank="0" errorTitle="Início fora da janela" error="Confira a janela operacional na aba Parâmetros." type="custom">
      <formula1>=OR(C5="",AND(C5&gt;=INDIRECT("'Parâmetros'!$B$8"),C5&lt;=INDIRECT("'Parâmetros'!$B$9")))</formula1>
    </dataValidation>
    <dataValidation sqref="D5:D124" showDropDown="0" showInputMessage="0" showErrorMessage="0" allowBlank="0" errorTitle="Fim fora da janela" error="Confira a janela operacional na aba Parâmetros." type="custom">
      <formula1>=OR(D5="",AND(D5&gt;=INDIRECT("'Parâmetros'!$B$8"),D5&lt;=INDIRECT("'Parâmetros'!$B$9")))</formula1>
    </dataValidation>
    <dataValidation sqref="F5:F124" showDropDown="0" showInputMessage="0" showErrorMessage="0" allowBlank="0" errorTitle="Serviço não listado" error="Selecione um serviço disponível na aba Parâmetros." type="list">
      <formula1>=INDIRECT("'Parâmetros'!$C$13:$C$18")</formula1>
    </dataValidation>
    <dataValidation sqref="H5:H124" showDropDown="0" showInputMessage="0" showErrorMessage="0" allowBlank="0" errorTitle="Região não listada" error="Selecione uma região disponível na aba Parâmetros." type="list">
      <formula1>=INDIRECT("'Parâmetros'!$E$13:$E$17")</formula1>
    </dataValidation>
    <dataValidation sqref="I5:I124" showDropDown="0" showInputMessage="0" showErrorMessage="0" allowBlank="0" errorTitle="Equipe não listada" error="Selecione uma equipe disponível na aba Parâmetros." type="list">
      <formula1>=INDIRECT("'Parâmetros'!$G$13:$G$16")</formula1>
    </dataValidation>
    <dataValidation sqref="J5:J124" showDropDown="0" showInputMessage="0" showErrorMessage="0" allowBlank="0" errorTitle="Status não listado" error="Selecione um status disponível na aba Parâmetros." type="list">
      <formula1>=INDIRECT("'Parâmetros'!$A$13:$A$16")</formula1>
    </dataValidation>
    <dataValidation sqref="K5:K124" showDropDown="0" showInputMessage="0" showErrorMessage="0" allowBlank="0" errorTitle="Valor inválido" error="Informe um valor entre R$ 0,00 e R$ 100.000,00." type="decimal" operator="between">
      <formula1>0</formula1>
      <formula2>100000</formula2>
    </dataValidation>
    <dataValidation sqref="L5:L124" showDropDown="0" showInputMessage="0" showErrorMessage="0" allowBlank="0" errorTitle="Deslocamento inválido" error="Informe minutos inteiros entre 0 e 300." type="whole" operator="between">
      <formula1>0</formula1>
      <formula2>300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H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8" customWidth="1" min="3" max="3"/>
    <col width="4" customWidth="1" min="4" max="4"/>
    <col width="28" customWidth="1" min="5" max="5"/>
    <col width="4" customWidth="1" min="6" max="6"/>
    <col width="25" customWidth="1" min="7" max="7"/>
    <col width="4" customWidth="1" min="8" max="8"/>
  </cols>
  <sheetData>
    <row r="1" ht="28" customHeight="1">
      <c r="A1" s="1" t="inlineStr">
        <is>
          <t>Parâmetros da agenda domiciliar</t>
        </is>
      </c>
    </row>
    <row r="2" ht="22" customHeight="1">
      <c r="A2" s="2" t="inlineStr">
        <is>
          <t>Edite as células rosa. Os limites apoiam a conferência e não representam regra contratual.</t>
        </is>
      </c>
    </row>
    <row r="3"/>
    <row r="4" ht="30" customHeight="1">
      <c r="A4" s="5" t="inlineStr">
        <is>
          <t>Premissa</t>
        </is>
      </c>
      <c r="B4" s="5" t="inlineStr">
        <is>
          <t>Valor</t>
        </is>
      </c>
      <c r="C4" s="5" t="inlineStr">
        <is>
          <t>Unidade / uso</t>
        </is>
      </c>
    </row>
    <row r="5">
      <c r="A5" s="8" t="inlineStr">
        <is>
          <t>Horizonte do resumo</t>
        </is>
      </c>
      <c r="B5" s="19" t="n">
        <v>30</v>
      </c>
      <c r="C5" s="8" t="inlineStr">
        <is>
          <t>dias corridos, incluindo hoje</t>
        </is>
      </c>
    </row>
    <row r="6">
      <c r="A6" s="11" t="inlineStr">
        <is>
          <t>Capacidade diária por equipe</t>
        </is>
      </c>
      <c r="B6" s="19" t="n">
        <v>5</v>
      </c>
      <c r="C6" s="11" t="inlineStr">
        <is>
          <t>atendimentos</t>
        </is>
      </c>
    </row>
    <row r="7">
      <c r="A7" s="8" t="inlineStr">
        <is>
          <t>Limite de alerta de deslocamento</t>
        </is>
      </c>
      <c r="B7" s="19" t="n">
        <v>60</v>
      </c>
      <c r="C7" s="8" t="inlineStr">
        <is>
          <t>minutos</t>
        </is>
      </c>
    </row>
    <row r="8">
      <c r="A8" s="11" t="inlineStr">
        <is>
          <t>Início da janela operacional</t>
        </is>
      </c>
      <c r="B8" s="40" t="n">
        <v>0.2916666666666667</v>
      </c>
      <c r="C8" s="11" t="inlineStr">
        <is>
          <t>horário</t>
        </is>
      </c>
    </row>
    <row r="9">
      <c r="A9" s="8" t="inlineStr">
        <is>
          <t>Fim da janela operacional</t>
        </is>
      </c>
      <c r="B9" s="40" t="n">
        <v>0.8333333333333334</v>
      </c>
      <c r="C9" s="8" t="inlineStr">
        <is>
          <t>horário</t>
        </is>
      </c>
    </row>
    <row r="10"/>
    <row r="11"/>
    <row r="12">
      <c r="A12" s="5" t="inlineStr">
        <is>
          <t>Status da agenda</t>
        </is>
      </c>
      <c r="C12" s="5" t="inlineStr">
        <is>
          <t>Serviço</t>
        </is>
      </c>
      <c r="E12" s="5" t="inlineStr">
        <is>
          <t>Região de atendimento</t>
        </is>
      </c>
      <c r="G12" s="5" t="inlineStr">
        <is>
          <t>Equipe responsável</t>
        </is>
      </c>
    </row>
    <row r="13">
      <c r="A13" s="22" t="inlineStr">
        <is>
          <t>Planejado</t>
        </is>
      </c>
      <c r="C13" s="22" t="inlineStr">
        <is>
          <t>Escova</t>
        </is>
      </c>
      <c r="E13" s="22" t="inlineStr">
        <is>
          <t>Zona fictícia Coral</t>
        </is>
      </c>
      <c r="G13" s="22" t="inlineStr">
        <is>
          <t>Equipe fictícia A</t>
        </is>
      </c>
    </row>
    <row r="14">
      <c r="A14" s="22" t="inlineStr">
        <is>
          <t>Confirmado</t>
        </is>
      </c>
      <c r="C14" s="22" t="inlineStr">
        <is>
          <t>Manicure</t>
        </is>
      </c>
      <c r="E14" s="22" t="inlineStr">
        <is>
          <t>Zona fictícia Lavanda</t>
        </is>
      </c>
      <c r="G14" s="22" t="inlineStr">
        <is>
          <t>Equipe fictícia B</t>
        </is>
      </c>
    </row>
    <row r="15">
      <c r="A15" s="22" t="inlineStr">
        <is>
          <t>Concluído</t>
        </is>
      </c>
      <c r="C15" s="22" t="inlineStr">
        <is>
          <t>Pedicure</t>
        </is>
      </c>
      <c r="E15" s="22" t="inlineStr">
        <is>
          <t>Zona fictícia Pérola</t>
        </is>
      </c>
      <c r="G15" s="22" t="inlineStr">
        <is>
          <t>Equipe fictícia C</t>
        </is>
      </c>
    </row>
    <row r="16">
      <c r="A16" s="22" t="inlineStr">
        <is>
          <t>Cancelado</t>
        </is>
      </c>
      <c r="C16" s="22" t="inlineStr">
        <is>
          <t>Corte de cabelo</t>
        </is>
      </c>
      <c r="E16" s="22" t="inlineStr">
        <is>
          <t>Zona fictícia Rubi</t>
        </is>
      </c>
      <c r="G16" s="22" t="inlineStr">
        <is>
          <t>Equipe fictícia D</t>
        </is>
      </c>
    </row>
    <row r="17">
      <c r="C17" s="22" t="inlineStr">
        <is>
          <t>Maquiagem social</t>
        </is>
      </c>
      <c r="E17" s="22" t="inlineStr">
        <is>
          <t>Zona fictícia Safira</t>
        </is>
      </c>
    </row>
    <row r="18">
      <c r="C18" s="22" t="inlineStr">
        <is>
          <t>Design de sobrancelhas</t>
        </is>
      </c>
    </row>
    <row r="19"/>
    <row r="20">
      <c r="A20" s="31" t="inlineStr">
        <is>
          <t>Observação</t>
        </is>
      </c>
    </row>
    <row r="21" ht="34" customHeight="1">
      <c r="A21" s="32" t="inlineStr">
        <is>
          <t>Os rótulos de status são usados nos indicadores. Serviços, regiões e equipes são exemplos fictícios editáveis.</t>
        </is>
      </c>
    </row>
  </sheetData>
  <autoFilter ref="A4:C9"/>
  <mergeCells count="1">
    <mergeCell ref="A1:H1"/>
  </mergeCells>
  <dataValidations count="5">
    <dataValidation sqref="B5" showDropDown="0" showInputMessage="0" showErrorMessage="0" allowBlank="0" errorTitle="Horizonte inválido" error="Informe um número inteiro entre 1 e 365 dias." promptTitle="Horizonte" prompt="Quantidade de dias corridos considerada no resumo." type="whole" operator="between">
      <formula1>1</formula1>
      <formula2>365</formula2>
    </dataValidation>
    <dataValidation sqref="B6" showDropDown="0" showInputMessage="0" showErrorMessage="0" allowBlank="0" errorTitle="Capacidade inválida" error="Informe um número inteiro entre 1 e 30." type="whole" operator="between">
      <formula1>1</formula1>
      <formula2>30</formula2>
    </dataValidation>
    <dataValidation sqref="B7" showDropDown="0" showInputMessage="0" showErrorMessage="0" allowBlank="0" errorTitle="Limite inválido" error="Informe minutos entre 0 e 300." type="whole" operator="between">
      <formula1>0</formula1>
      <formula2>300</formula2>
    </dataValidation>
    <dataValidation sqref="B8" showDropDown="0" showInputMessage="0" showErrorMessage="0" allowBlank="0" errorTitle="Horário inválido" error="Informe um horário válido." type="time" operator="between">
      <formula1>TIME(0,0,0)</formula1>
      <formula2>TIME(23,59,59)</formula2>
    </dataValidation>
    <dataValidation sqref="B9" showDropDown="0" showInputMessage="0" showErrorMessage="0" allowBlank="0" errorTitle="Janela inválida" error="O fim da janela deve ser posterior ao início." type="custom">
      <formula1>=AND(B9&gt;B8,B9&lt;=TIME(23,59,59))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2026-09-09T09:46:55Z</dcterms:created>
  <dcterms:modified xmlns:dcterms="http://purl.org/dc/terms/" xmlns:xsi="http://www.w3.org/2001/XMLSchema-instance" xsi:type="dcterms:W3CDTF">2026-09-09T09:46:55+00:00Z</dcterms:modified>
</cp:coreProperties>
</file>